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<sst xmlns="http://schemas.openxmlformats.org/spreadsheetml/2006/main" count="352" uniqueCount="265">
  <si>
    <t>ticker</t>
  </si>
  <si>
    <t>XFIN</t>
  </si>
  <si>
    <t>nombre</t>
  </si>
  <si>
    <t>EXCELFIN ACQUISITION CORP</t>
  </si>
  <si>
    <t>empresa</t>
  </si>
  <si>
    <t>No encontrado</t>
  </si>
  <si>
    <t>Open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</si>
  <si>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</si>
  <si>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</si>
  <si>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</si>
  <si>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</si>
  <si>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</si>
  <si>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</si>
  <si>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</si>
  <si>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</si>
  <si>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December</t>
  </si>
  <si>
    <t>Net Income</t>
  </si>
  <si>
    <t>Other Operating Activities, Total</t>
  </si>
  <si>
    <t>Change In Accounts Payable</t>
  </si>
  <si>
    <t>Change In Income Taxes</t>
  </si>
  <si>
    <t>Change In Deferred Taxes</t>
  </si>
  <si>
    <t>Change in Other Net Operating Assets</t>
  </si>
  <si>
    <t>Cash from Operations</t>
  </si>
  <si>
    <t>Other Investing Activities, Total</t>
  </si>
  <si>
    <t>Cash from Investing</t>
  </si>
  <si>
    <t>Short Term Debt Issued, Total</t>
  </si>
  <si>
    <t>Total Debt Issued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</si>
  <si>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</si>
  <si>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</si>
  <si>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</si>
  <si>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</si>
  <si>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</si>
  <si>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</si>
  <si>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</si>
  <si>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</si>
  <si>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</si>
  <si>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</si>
  <si>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</si>
  <si>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</si>
  <si>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</si>
  <si>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</si>
  <si>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Total Current Assets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</si>
  <si>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</si>
  <si>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</si>
  <si>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</si>
  <si>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</si>
  <si>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</si>
  <si>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</si>
  <si>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</si>
  <si>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Income Taxes Payable</t>
  </si>
  <si>
    <t>Other Current Liabilities</t>
  </si>
  <si>
    <t>Total Current Liabilities</t>
  </si>
  <si>
    <t>Other Non Current Liabilities</t>
  </si>
  <si>
    <t>Total Liabilities</t>
  </si>
  <si>
    <t>Common Stock, Total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</si>
  <si>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</si>
  <si>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</si>
  <si>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</si>
  <si>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</si>
  <si>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</si>
  <si>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</si>
  <si>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</si>
  <si>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-0.25</t>
  </si>
  <si>
    <t>-0.31</t>
  </si>
  <si>
    <t>-1.45</t>
  </si>
  <si>
    <t>Tangible Book Value</t>
  </si>
  <si>
    <t>Tangible Book Value Per Share</t>
  </si>
  <si>
    <t>Total Debt</t>
  </si>
  <si>
    <t>Net Debt</t>
  </si>
  <si>
    <t>Account Code - Inventory Valuation</t>
  </si>
  <si>
    <t>Part Time Employees</t>
  </si>
  <si>
    <t>Selling General &amp; Admin Expenses, Total</t>
  </si>
  <si>
    <t>Other Operating Expenses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</si>
  <si>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</si>
  <si>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</si>
  <si>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</si>
  <si>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</si>
  <si>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</si>
  <si>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</si>
  <si>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</si>
  <si>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</si>
  <si>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</si>
  <si>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</si>
  <si>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</si>
  <si>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</si>
  <si>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</si>
  <si>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</si>
  <si>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</si>
  <si>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0.02</t>
  </si>
  <si>
    <t>-0.22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</si>
  <si>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</si>
  <si>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</si>
  <si>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</si>
  <si>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</si>
  <si>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</si>
  <si>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</si>
  <si>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0.03</t>
  </si>
  <si>
    <t>-0.09</t>
  </si>
  <si>
    <t>Normalized Diluted EPS</t>
  </si>
  <si>
    <t>EBITA</t>
  </si>
  <si>
    <t>EBIT</t>
  </si>
  <si>
    <t>Effective Tax Rate - (Ratio)</t>
  </si>
  <si>
    <t>49.89</t>
  </si>
  <si>
    <t>-42.79</t>
  </si>
  <si>
    <t>Current Domestic Taxes</t>
  </si>
  <si>
    <t>Total Current Taxes</t>
  </si>
  <si>
    <t>Deferred Domestic Taxes</t>
  </si>
  <si>
    <t>0</t>
  </si>
  <si>
    <t>Total Deferred Taxes</t>
  </si>
  <si>
    <t>Normalized Net Income</t>
  </si>
  <si>
    <t>Supplemental Operating Expense Items</t>
  </si>
  <si>
    <t>General and Administrative Expenses</t>
  </si>
  <si>
    <t>Profitability</t>
  </si>
  <si>
    <t>Return on Assets</t>
  </si>
  <si>
    <t>-0.39</t>
  </si>
  <si>
    <t>-3.39</t>
  </si>
  <si>
    <t>Return on Total Capital</t>
  </si>
  <si>
    <t>12.02</t>
  </si>
  <si>
    <t>49.69</t>
  </si>
  <si>
    <t>Return On Equity %</t>
  </si>
  <si>
    <t>-7.82</t>
  </si>
  <si>
    <t>32.28</t>
  </si>
  <si>
    <t>Return on Common Equity</t>
  </si>
  <si>
    <t>Short Term Liquidity</t>
  </si>
  <si>
    <t>Current Ratio</t>
  </si>
  <si>
    <t>1.45</t>
  </si>
  <si>
    <t>0.34</t>
  </si>
  <si>
    <t>0.01</t>
  </si>
  <si>
    <t>Quick Ratio</t>
  </si>
  <si>
    <t>0.89</t>
  </si>
  <si>
    <t>0.15</t>
  </si>
  <si>
    <t>Operating Cash Flow to Current Liabilities</t>
  </si>
  <si>
    <t>-1.52</t>
  </si>
  <si>
    <t>-0.3</t>
  </si>
  <si>
    <t>-0.28</t>
  </si>
  <si>
    <t>Long Term Solvency</t>
  </si>
  <si>
    <t>Total Debt/Equity</t>
  </si>
  <si>
    <t>-4.21</t>
  </si>
  <si>
    <t>-3.41</t>
  </si>
  <si>
    <t>Total Debt / Total Capital</t>
  </si>
  <si>
    <t>-4.4</t>
  </si>
  <si>
    <t>-3.53</t>
  </si>
  <si>
    <t>-16.28</t>
  </si>
  <si>
    <t>Total Liabilities / Total Assets</t>
  </si>
  <si>
    <t>103.01</t>
  </si>
  <si>
    <t>103.69</t>
  </si>
  <si>
    <t>147.95</t>
  </si>
  <si>
    <t>Growth Over Prior Year</t>
  </si>
  <si>
    <t>EBITA, 1 Yr. Growth %</t>
  </si>
  <si>
    <t>251.96</t>
  </si>
  <si>
    <t>382.86</t>
  </si>
  <si>
    <t>EBIT, 1 Yr. Growth %</t>
  </si>
  <si>
    <t>Earnings From Cont. Operations, 1 Yr. Growth %</t>
  </si>
  <si>
    <t>-174.5</t>
  </si>
  <si>
    <t>-627.59</t>
  </si>
  <si>
    <t>Net Income, 1 Yr. Growth %</t>
  </si>
  <si>
    <t>Normalized Net Income, 1 Yr. Growth %</t>
  </si>
  <si>
    <t>-248.67</t>
  </si>
  <si>
    <t>-285.15</t>
  </si>
  <si>
    <t>Diluted EPS Before Extra, 1 Yr. Growth %</t>
  </si>
  <si>
    <t>Total Assets, 1 Yr. Growth %</t>
  </si>
  <si>
    <t>0.85</t>
  </si>
  <si>
    <t>-89.89</t>
  </si>
  <si>
    <t>Tangible Book Value, 1 Yr. Growth %</t>
  </si>
  <si>
    <t>23.59</t>
  </si>
  <si>
    <t>31.34</t>
  </si>
  <si>
    <t>Common Equity, 1 Yr. Growth %</t>
  </si>
  <si>
    <t>Cash From Operations, 1 Yr. Growth %</t>
  </si>
  <si>
    <t>-53.81</t>
  </si>
  <si>
    <t>303.26</t>
  </si>
  <si>
    <t>Levered Free Cash Flow, 1 Yr. Growth %</t>
  </si>
  <si>
    <t>Unlevered Free Cash Flow, 1 Yr. Growth %</t>
  </si>
  <si>
    <t>Compound Annual Growth Rate Over Two Years</t>
  </si>
  <si>
    <t>EBITA, 2 Yr. CAGR %</t>
  </si>
  <si>
    <t>312.24</t>
  </si>
  <si>
    <t>EBIT, 2 Yr. CAGR %</t>
  </si>
  <si>
    <t>Earnings From Cont. Operations, 2 Yr. CAGR %</t>
  </si>
  <si>
    <t>98.26</t>
  </si>
  <si>
    <t>Net Income, 2 Yr. CAGR %</t>
  </si>
  <si>
    <t>Normalized Net Income, 2 Yr. CAGR %</t>
  </si>
  <si>
    <t>65.91</t>
  </si>
  <si>
    <t>Total Assets, 2 Yr. CAGR %</t>
  </si>
  <si>
    <t>-68.07</t>
  </si>
  <si>
    <t>Tangible Book Value, 2 Yr. CAGR %</t>
  </si>
  <si>
    <t>27.4</t>
  </si>
  <si>
    <t>Common Equity, 2 Yr. CAGR %</t>
  </si>
  <si>
    <t>Cash From Operations, 2 Yr. CAGR %</t>
  </si>
  <si>
    <t>36.48</t>
  </si>
  <si>
    <t>2021</t>
  </si>
  <si>
    <t>2022</t>
  </si>
  <si>
    <t>2023</t>
  </si>
  <si>
    <t>Capitalization
                                    1</t>
  </si>
  <si>
    <t>283.5</t>
  </si>
  <si>
    <t>295</t>
  </si>
  <si>
    <t>85.16</t>
  </si>
  <si>
    <t>Change</t>
  </si>
  <si>
    <t>-</t>
  </si>
  <si>
    <t>4.06%</t>
  </si>
  <si>
    <t>-71.13%</t>
  </si>
  <si>
    <t>Enterprise Value (EV)
                                    1</t>
  </si>
  <si>
    <t>282.9</t>
  </si>
  <si>
    <t>294.9</t>
  </si>
  <si>
    <t>86.74</t>
  </si>
  <si>
    <t>4.26%</t>
  </si>
  <si>
    <t>-70.59%</t>
  </si>
  <si>
    <t>P/E ratio</t>
  </si>
  <si>
    <t>473x</t>
  </si>
  <si>
    <t>-49.4x</t>
  </si>
  <si>
    <t>PBR</t>
  </si>
  <si>
    <t>-39.8x</t>
  </si>
  <si>
    <t>-33.5x</t>
  </si>
  <si>
    <t>-7.36x</t>
  </si>
  <si>
    <t>PEG</t>
  </si>
  <si>
    <t>0x</t>
  </si>
  <si>
    <t>Capitalization / Revenue</t>
  </si>
  <si>
    <t>EV / Revenue</t>
  </si>
  <si>
    <t>EV / EBITDA</t>
  </si>
  <si>
    <t>EV / EBIT</t>
  </si>
  <si>
    <t>-675x</t>
  </si>
  <si>
    <t>-200x</t>
  </si>
  <si>
    <t>-12.2x</t>
  </si>
  <si>
    <t>EV / FCF</t>
  </si>
  <si>
    <t>510,571,691x</t>
  </si>
  <si>
    <t>28,104,940x</t>
  </si>
  <si>
    <t>FCF Yield</t>
  </si>
  <si>
    <t>0%</t>
  </si>
  <si>
    <t>Dividend per Share
                                    2</t>
  </si>
  <si>
    <t>Rate of return</t>
  </si>
  <si>
    <t>EPS
                                    2</t>
  </si>
  <si>
    <t>0.0217</t>
  </si>
  <si>
    <t>-0.2167</t>
  </si>
  <si>
    <t>Distribution rate</t>
  </si>
  <si>
    <t>Net sales</t>
  </si>
  <si>
    <t>EBITDA</t>
  </si>
  <si>
    <t>EBIT
                                    1</t>
  </si>
  <si>
    <t>-0.419</t>
  </si>
  <si>
    <t>-1.475</t>
  </si>
  <si>
    <t>-7.121</t>
  </si>
  <si>
    <t>Net income
                                    1</t>
  </si>
  <si>
    <t>-0.8364</t>
  </si>
  <si>
    <t>0.6231</t>
  </si>
  <si>
    <t>-3.288</t>
  </si>
  <si>
    <t>Net Debt
                                    1</t>
  </si>
  <si>
    <t>-0.5965</t>
  </si>
  <si>
    <t>-0.0514</t>
  </si>
  <si>
    <t>1.574</t>
  </si>
  <si>
    <t>Reference price
                                    2</t>
  </si>
  <si>
    <t>9.860</t>
  </si>
  <si>
    <t>10.260</t>
  </si>
  <si>
    <t>10.710</t>
  </si>
  <si>
    <t>Nbr of stocks (in thousands)</t>
  </si>
  <si>
    <t>28,750</t>
  </si>
  <si>
    <t>7,952</t>
  </si>
  <si>
    <t>Announcement Date</t>
  </si>
  <si>
    <t>3/31/22</t>
  </si>
  <si>
    <t>3/30/23</t>
  </si>
  <si>
    <t>3/14/24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</si>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</sst>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46.21706126226989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</v>
      </c>
      <c r="B8" s="1" t="s">
        <v>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</v>
      </c>
      <c r="B9" s="1" t="s">
        <v>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</v>
      </c>
      <c r="B10" s="1" t="s">
        <v>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</v>
      </c>
      <c r="B11" s="1" t="s">
        <v>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</v>
      </c>
      <c r="B2" s="1">
        <v>-83.0</v>
      </c>
      <c r="C2" s="1">
        <v>62.0</v>
      </c>
      <c r="D2" s="1">
        <v>-3.0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</v>
      </c>
      <c r="B3" s="1">
        <v>28.0</v>
      </c>
      <c r="C3" s="1">
        <v>-2.0</v>
      </c>
      <c r="D3" s="1">
        <v>-4.0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</v>
      </c>
      <c r="B4" s="1">
        <v>25.0</v>
      </c>
      <c r="C4" s="1">
        <v>25.0</v>
      </c>
      <c r="D4" s="1">
        <v>5.0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</v>
      </c>
      <c r="B5" s="1">
        <v>0.0</v>
      </c>
      <c r="C5" s="1">
        <v>62.0</v>
      </c>
      <c r="D5" s="1">
        <v>-39.0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</v>
      </c>
      <c r="B6" s="1">
        <v>0.0</v>
      </c>
      <c r="C6" s="1">
        <v>0.0</v>
      </c>
      <c r="D6" s="1">
        <v>0.0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</v>
      </c>
      <c r="B7" s="1">
        <v>-1.0</v>
      </c>
      <c r="C7" s="1">
        <v>62.0</v>
      </c>
      <c r="D7" s="1">
        <v>21.0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</v>
      </c>
      <c r="B8" s="1">
        <v>-1.0</v>
      </c>
      <c r="C8" s="1">
        <v>-70.0</v>
      </c>
      <c r="D8" s="1">
        <v>-2.0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</v>
      </c>
      <c r="B9" s="1">
        <v>-282.0</v>
      </c>
      <c r="C9" s="1">
        <v>16.0</v>
      </c>
      <c r="D9" s="1">
        <v>219.0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</v>
      </c>
      <c r="B10" s="1">
        <v>-282.0</v>
      </c>
      <c r="C10" s="1">
        <v>16.0</v>
      </c>
      <c r="D10" s="1">
        <v>219.0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</v>
      </c>
      <c r="B11" s="1">
        <v>0.0</v>
      </c>
      <c r="C11" s="1">
        <v>0.0</v>
      </c>
      <c r="D11" s="1">
        <v>1.0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26</v>
      </c>
      <c r="B12" s="1">
        <v>0.0</v>
      </c>
      <c r="C12" s="1">
        <v>0.0</v>
      </c>
      <c r="D12" s="1">
        <v>1.0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27</v>
      </c>
      <c r="B13" s="1">
        <v>276.0</v>
      </c>
      <c r="C13" s="1">
        <v>0.0</v>
      </c>
      <c r="D13" s="1">
        <v>13.0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28</v>
      </c>
      <c r="B14" s="1">
        <v>0.0</v>
      </c>
      <c r="C14" s="1">
        <v>0.0</v>
      </c>
      <c r="D14" s="1">
        <v>-217.0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29</v>
      </c>
      <c r="B15" s="1">
        <v>8.0</v>
      </c>
      <c r="C15" s="1">
        <v>0.0</v>
      </c>
      <c r="D15" s="1">
        <v>-35.0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30</v>
      </c>
      <c r="B16" s="1">
        <v>284.0</v>
      </c>
      <c r="C16" s="1">
        <v>0.0</v>
      </c>
      <c r="D16" s="1">
        <v>-216.0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31</v>
      </c>
      <c r="B17" s="1">
        <v>1.0</v>
      </c>
      <c r="C17" s="1">
        <v>-54.0</v>
      </c>
      <c r="D17" s="1">
        <v>-30.0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32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33</v>
      </c>
      <c r="B19" s="1">
        <v>0.0</v>
      </c>
      <c r="C19" s="1">
        <v>57.0</v>
      </c>
      <c r="D19" s="1">
        <v>3.0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34</v>
      </c>
      <c r="B20" s="1">
        <v>0.0</v>
      </c>
      <c r="C20" s="1">
        <v>57.0</v>
      </c>
      <c r="D20" s="1">
        <v>3.0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35</v>
      </c>
      <c r="B21" s="1">
        <v>0.0</v>
      </c>
      <c r="C21" s="1">
        <v>-1.0</v>
      </c>
      <c r="D21" s="1">
        <v>-7.0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36</v>
      </c>
      <c r="B22" s="1">
        <v>0.0</v>
      </c>
      <c r="C22" s="1">
        <v>0.0</v>
      </c>
      <c r="D22" s="1">
        <v>1.0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38</v>
      </c>
      <c r="B3" s="1">
        <v>89.0</v>
      </c>
      <c r="C3" s="1">
        <v>35.0</v>
      </c>
      <c r="D3" s="1">
        <v>4.0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39</v>
      </c>
      <c r="B4" s="1">
        <v>89.0</v>
      </c>
      <c r="C4" s="1">
        <v>35.0</v>
      </c>
      <c r="D4" s="1">
        <v>4.0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40</v>
      </c>
      <c r="B5" s="1">
        <v>57.0</v>
      </c>
      <c r="C5" s="1">
        <v>45.0</v>
      </c>
      <c r="D5" s="1">
        <v>7.0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41</v>
      </c>
      <c r="B6" s="1">
        <v>1.0</v>
      </c>
      <c r="C6" s="1">
        <v>80.0</v>
      </c>
      <c r="D6" s="1">
        <v>11.0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42</v>
      </c>
      <c r="B7" s="1">
        <v>0.0</v>
      </c>
      <c r="C7" s="1">
        <v>0.0</v>
      </c>
      <c r="D7" s="1">
        <v>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43</v>
      </c>
      <c r="B8" s="1">
        <v>235.0</v>
      </c>
      <c r="C8" s="1">
        <v>238.0</v>
      </c>
      <c r="D8" s="1">
        <v>24.0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44</v>
      </c>
      <c r="B9" s="1">
        <v>237.0</v>
      </c>
      <c r="C9" s="1">
        <v>239.0</v>
      </c>
      <c r="D9" s="1">
        <v>24.0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45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46</v>
      </c>
      <c r="B11" s="1">
        <v>21.0</v>
      </c>
      <c r="C11" s="1">
        <v>31.0</v>
      </c>
      <c r="D11" s="1">
        <v>5.0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47</v>
      </c>
      <c r="B12" s="1">
        <v>0.0</v>
      </c>
      <c r="C12" s="1">
        <v>75.0</v>
      </c>
      <c r="D12" s="1">
        <v>2.0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48</v>
      </c>
      <c r="B13" s="1">
        <v>30.0</v>
      </c>
      <c r="C13" s="1">
        <v>30.0</v>
      </c>
      <c r="D13" s="1">
        <v>1.0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49</v>
      </c>
      <c r="B14" s="1">
        <v>0.0</v>
      </c>
      <c r="C14" s="1">
        <v>62.0</v>
      </c>
      <c r="D14" s="1">
        <v>9.0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50</v>
      </c>
      <c r="B15" s="1">
        <v>49.0</v>
      </c>
      <c r="C15" s="1">
        <v>41.0</v>
      </c>
      <c r="D15" s="1">
        <v>53.0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51</v>
      </c>
      <c r="B16" s="1">
        <v>1.0</v>
      </c>
      <c r="C16" s="1">
        <v>2.0</v>
      </c>
      <c r="D16" s="1">
        <v>10.0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52</v>
      </c>
      <c r="B17" s="1">
        <v>243.0</v>
      </c>
      <c r="C17" s="1">
        <v>245.0</v>
      </c>
      <c r="D17" s="1">
        <v>25.0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53</v>
      </c>
      <c r="B18" s="1">
        <v>244.0</v>
      </c>
      <c r="C18" s="1">
        <v>247.0</v>
      </c>
      <c r="D18" s="1">
        <v>35.0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54</v>
      </c>
      <c r="B19" s="1">
        <v>575.0</v>
      </c>
      <c r="C19" s="1">
        <v>575.0</v>
      </c>
      <c r="D19" s="1">
        <v>575.0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55</v>
      </c>
      <c r="B20" s="1">
        <v>-7.0</v>
      </c>
      <c r="C20" s="1">
        <v>-8.0</v>
      </c>
      <c r="D20" s="1">
        <v>-11.0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56</v>
      </c>
      <c r="B21" s="1">
        <v>-7.0</v>
      </c>
      <c r="C21" s="1">
        <v>-8.0</v>
      </c>
      <c r="D21" s="1">
        <v>-11.0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57</v>
      </c>
      <c r="B22" s="1">
        <v>-7.0</v>
      </c>
      <c r="C22" s="1">
        <v>-8.0</v>
      </c>
      <c r="D22" s="1">
        <v>-11.0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58</v>
      </c>
      <c r="B23" s="1">
        <v>237.0</v>
      </c>
      <c r="C23" s="1">
        <v>239.0</v>
      </c>
      <c r="D23" s="1">
        <v>24.0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59</v>
      </c>
      <c r="B25" s="1">
        <v>28.0</v>
      </c>
      <c r="C25" s="1">
        <v>28.0</v>
      </c>
      <c r="D25" s="1">
        <v>7.0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60</v>
      </c>
      <c r="B26" s="1">
        <v>28.0</v>
      </c>
      <c r="C26" s="1">
        <v>28.0</v>
      </c>
      <c r="D26" s="1">
        <v>7.0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61</v>
      </c>
      <c r="B27" s="1" t="s">
        <v>62</v>
      </c>
      <c r="C27" s="1" t="s">
        <v>63</v>
      </c>
      <c r="D27" s="1" t="s">
        <v>64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65</v>
      </c>
      <c r="B28" s="1">
        <v>-7.0</v>
      </c>
      <c r="C28" s="1">
        <v>-8.0</v>
      </c>
      <c r="D28" s="1">
        <v>-11.0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66</v>
      </c>
      <c r="B29" s="1" t="s">
        <v>62</v>
      </c>
      <c r="C29" s="1" t="s">
        <v>63</v>
      </c>
      <c r="D29" s="1" t="s">
        <v>64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67</v>
      </c>
      <c r="B30" s="1">
        <v>30.0</v>
      </c>
      <c r="C30" s="1">
        <v>30.0</v>
      </c>
      <c r="D30" s="1">
        <v>1.0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68</v>
      </c>
      <c r="B31" s="1">
        <v>-59.0</v>
      </c>
      <c r="C31" s="1">
        <v>-5.0</v>
      </c>
      <c r="D31" s="1">
        <v>1.0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69</v>
      </c>
      <c r="B32" s="1">
        <v>3.0</v>
      </c>
      <c r="C32" s="1">
        <v>3.0</v>
      </c>
      <c r="D32" s="1">
        <v>0.0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70</v>
      </c>
      <c r="B33" s="1">
        <v>4.0</v>
      </c>
      <c r="C33" s="1">
        <v>4.0</v>
      </c>
      <c r="D33" s="1">
        <v>4.0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71</v>
      </c>
      <c r="B2" s="1">
        <v>41.0</v>
      </c>
      <c r="C2" s="1">
        <v>1.0</v>
      </c>
      <c r="D2" s="1">
        <v>6.0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72</v>
      </c>
      <c r="B3" s="1">
        <v>0.0</v>
      </c>
      <c r="C3" s="1">
        <v>21.0</v>
      </c>
      <c r="D3" s="1">
        <v>20.0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73</v>
      </c>
      <c r="B4" s="1">
        <v>41.0</v>
      </c>
      <c r="C4" s="1">
        <v>1.0</v>
      </c>
      <c r="D4" s="1">
        <v>7.0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74</v>
      </c>
      <c r="B5" s="1">
        <v>-41.0</v>
      </c>
      <c r="C5" s="1">
        <v>-1.0</v>
      </c>
      <c r="D5" s="1">
        <v>-7.0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75</v>
      </c>
      <c r="B6" s="1">
        <v>1.0</v>
      </c>
      <c r="C6" s="1">
        <v>3.0</v>
      </c>
      <c r="D6" s="1">
        <v>4.0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76</v>
      </c>
      <c r="B7" s="1">
        <v>1.0</v>
      </c>
      <c r="C7" s="1">
        <v>3.0</v>
      </c>
      <c r="D7" s="1">
        <v>4.0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77</v>
      </c>
      <c r="B8" s="1">
        <v>-42.0</v>
      </c>
      <c r="C8" s="1">
        <v>-57.0</v>
      </c>
      <c r="D8" s="1">
        <v>-12.0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78</v>
      </c>
      <c r="B9" s="1">
        <v>-83.0</v>
      </c>
      <c r="C9" s="1">
        <v>1.0</v>
      </c>
      <c r="D9" s="1">
        <v>-2.0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79</v>
      </c>
      <c r="B10" s="1">
        <v>-83.0</v>
      </c>
      <c r="C10" s="1">
        <v>1.0</v>
      </c>
      <c r="D10" s="1">
        <v>-2.0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80</v>
      </c>
      <c r="B11" s="1">
        <v>0.0</v>
      </c>
      <c r="C11" s="1">
        <v>62.0</v>
      </c>
      <c r="D11" s="1">
        <v>98.0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81</v>
      </c>
      <c r="B12" s="1">
        <v>-83.0</v>
      </c>
      <c r="C12" s="1">
        <v>62.0</v>
      </c>
      <c r="D12" s="1">
        <v>-3.0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82</v>
      </c>
      <c r="B13" s="1">
        <v>-83.0</v>
      </c>
      <c r="C13" s="1">
        <v>62.0</v>
      </c>
      <c r="D13" s="1">
        <v>-3.0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83</v>
      </c>
      <c r="B14" s="1">
        <v>-83.0</v>
      </c>
      <c r="C14" s="1">
        <v>62.0</v>
      </c>
      <c r="D14" s="1">
        <v>-3.0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84</v>
      </c>
      <c r="B15" s="1">
        <v>-83.0</v>
      </c>
      <c r="C15" s="1">
        <v>62.0</v>
      </c>
      <c r="D15" s="1">
        <v>-3.0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85</v>
      </c>
      <c r="B16" s="1">
        <v>-83.0</v>
      </c>
      <c r="C16" s="1">
        <v>62.0</v>
      </c>
      <c r="D16" s="1">
        <v>-3.0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86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87</v>
      </c>
      <c r="B18" s="1">
        <v>0.0</v>
      </c>
      <c r="C18" s="1" t="s">
        <v>88</v>
      </c>
      <c r="D18" s="1" t="s">
        <v>89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90</v>
      </c>
      <c r="B19" s="1">
        <v>0.0</v>
      </c>
      <c r="C19" s="1" t="s">
        <v>88</v>
      </c>
      <c r="D19" s="1" t="s">
        <v>89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91</v>
      </c>
      <c r="B20" s="1">
        <v>10.0</v>
      </c>
      <c r="C20" s="1">
        <v>28.0</v>
      </c>
      <c r="D20" s="1">
        <v>15.0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92</v>
      </c>
      <c r="B21" s="1">
        <v>0.0</v>
      </c>
      <c r="C21" s="1" t="s">
        <v>88</v>
      </c>
      <c r="D21" s="1" t="s">
        <v>89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93</v>
      </c>
      <c r="B22" s="1">
        <v>0.0</v>
      </c>
      <c r="C22" s="1" t="s">
        <v>88</v>
      </c>
      <c r="D22" s="1" t="s">
        <v>89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94</v>
      </c>
      <c r="B23" s="1">
        <v>10.0</v>
      </c>
      <c r="C23" s="1">
        <v>28.0</v>
      </c>
      <c r="D23" s="1">
        <v>15.0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95</v>
      </c>
      <c r="B24" s="1">
        <v>0.0</v>
      </c>
      <c r="C24" s="1" t="s">
        <v>96</v>
      </c>
      <c r="D24" s="1" t="s">
        <v>97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98</v>
      </c>
      <c r="B25" s="1">
        <v>0.0</v>
      </c>
      <c r="C25" s="1" t="s">
        <v>96</v>
      </c>
      <c r="D25" s="1" t="s">
        <v>97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32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99</v>
      </c>
      <c r="B27" s="1">
        <v>-41.0</v>
      </c>
      <c r="C27" s="1">
        <v>-1.0</v>
      </c>
      <c r="D27" s="1">
        <v>-7.0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100</v>
      </c>
      <c r="B28" s="1">
        <v>-41.0</v>
      </c>
      <c r="C28" s="1">
        <v>-1.0</v>
      </c>
      <c r="D28" s="1">
        <v>-7.0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101</v>
      </c>
      <c r="B29" s="1">
        <v>0.0</v>
      </c>
      <c r="C29" s="1" t="s">
        <v>102</v>
      </c>
      <c r="D29" s="1" t="s">
        <v>103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104</v>
      </c>
      <c r="B30" s="1">
        <v>0.0</v>
      </c>
      <c r="C30" s="1">
        <v>62.0</v>
      </c>
      <c r="D30" s="1">
        <v>98.0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105</v>
      </c>
      <c r="B31" s="1">
        <v>0.0</v>
      </c>
      <c r="C31" s="1">
        <v>62.0</v>
      </c>
      <c r="D31" s="1">
        <v>98.0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106</v>
      </c>
      <c r="B32" s="1">
        <v>0.0</v>
      </c>
      <c r="C32" s="1" t="s">
        <v>107</v>
      </c>
      <c r="D32" s="1" t="s">
        <v>107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108</v>
      </c>
      <c r="B33" s="1">
        <v>0.0</v>
      </c>
      <c r="C33" s="1" t="s">
        <v>107</v>
      </c>
      <c r="D33" s="1" t="s">
        <v>107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109</v>
      </c>
      <c r="B34" s="1">
        <v>-52.0</v>
      </c>
      <c r="C34" s="1">
        <v>77.0</v>
      </c>
      <c r="D34" s="1">
        <v>-1.0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110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111</v>
      </c>
      <c r="B36" s="1">
        <v>41.0</v>
      </c>
      <c r="C36" s="1">
        <v>1.0</v>
      </c>
      <c r="D36" s="1">
        <v>6.0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113</v>
      </c>
      <c r="B3" s="1">
        <v>0.0</v>
      </c>
      <c r="C3" s="1" t="s">
        <v>114</v>
      </c>
      <c r="D3" s="1" t="s">
        <v>115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116</v>
      </c>
      <c r="B4" s="1">
        <v>0.0</v>
      </c>
      <c r="C4" s="1" t="s">
        <v>117</v>
      </c>
      <c r="D4" s="1" t="s">
        <v>118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119</v>
      </c>
      <c r="B5" s="1">
        <v>0.0</v>
      </c>
      <c r="C5" s="1" t="s">
        <v>120</v>
      </c>
      <c r="D5" s="1" t="s">
        <v>121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122</v>
      </c>
      <c r="B6" s="1">
        <v>0.0</v>
      </c>
      <c r="C6" s="1" t="s">
        <v>120</v>
      </c>
      <c r="D6" s="1" t="s">
        <v>121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124</v>
      </c>
      <c r="B8" s="1" t="s">
        <v>125</v>
      </c>
      <c r="C8" s="1" t="s">
        <v>126</v>
      </c>
      <c r="D8" s="1" t="s">
        <v>127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128</v>
      </c>
      <c r="B9" s="1" t="s">
        <v>129</v>
      </c>
      <c r="C9" s="1" t="s">
        <v>130</v>
      </c>
      <c r="D9" s="1" t="s">
        <v>107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131</v>
      </c>
      <c r="B10" s="1" t="s">
        <v>132</v>
      </c>
      <c r="C10" s="1" t="s">
        <v>133</v>
      </c>
      <c r="D10" s="1" t="s">
        <v>134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135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136</v>
      </c>
      <c r="B12" s="1" t="s">
        <v>137</v>
      </c>
      <c r="C12" s="1" t="s">
        <v>138</v>
      </c>
      <c r="D12" s="1">
        <v>-14.0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139</v>
      </c>
      <c r="B13" s="1" t="s">
        <v>140</v>
      </c>
      <c r="C13" s="1" t="s">
        <v>141</v>
      </c>
      <c r="D13" s="1" t="s">
        <v>142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</v>
      </c>
      <c r="B14" s="1" t="s">
        <v>144</v>
      </c>
      <c r="C14" s="1" t="s">
        <v>145</v>
      </c>
      <c r="D14" s="1" t="s">
        <v>146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147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148</v>
      </c>
      <c r="B16" s="1">
        <v>0.0</v>
      </c>
      <c r="C16" s="1" t="s">
        <v>149</v>
      </c>
      <c r="D16" s="1" t="s">
        <v>150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151</v>
      </c>
      <c r="B17" s="1">
        <v>0.0</v>
      </c>
      <c r="C17" s="1" t="s">
        <v>149</v>
      </c>
      <c r="D17" s="1" t="s">
        <v>150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152</v>
      </c>
      <c r="B18" s="1">
        <v>0.0</v>
      </c>
      <c r="C18" s="1" t="s">
        <v>153</v>
      </c>
      <c r="D18" s="1" t="s">
        <v>154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155</v>
      </c>
      <c r="B19" s="1">
        <v>0.0</v>
      </c>
      <c r="C19" s="1" t="s">
        <v>153</v>
      </c>
      <c r="D19" s="1" t="s">
        <v>154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156</v>
      </c>
      <c r="B20" s="1">
        <v>0.0</v>
      </c>
      <c r="C20" s="1" t="s">
        <v>157</v>
      </c>
      <c r="D20" s="1" t="s">
        <v>158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159</v>
      </c>
      <c r="B21" s="1">
        <v>0.0</v>
      </c>
      <c r="C21" s="1">
        <v>0.0</v>
      </c>
      <c r="D21" s="1">
        <v>0.0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160</v>
      </c>
      <c r="B22" s="1">
        <v>0.0</v>
      </c>
      <c r="C22" s="1" t="s">
        <v>161</v>
      </c>
      <c r="D22" s="1" t="s">
        <v>162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163</v>
      </c>
      <c r="B23" s="1">
        <v>0.0</v>
      </c>
      <c r="C23" s="1" t="s">
        <v>164</v>
      </c>
      <c r="D23" s="1" t="s">
        <v>165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166</v>
      </c>
      <c r="B24" s="1">
        <v>0.0</v>
      </c>
      <c r="C24" s="1" t="s">
        <v>164</v>
      </c>
      <c r="D24" s="1" t="s">
        <v>165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167</v>
      </c>
      <c r="B25" s="1">
        <v>0.0</v>
      </c>
      <c r="C25" s="1" t="s">
        <v>168</v>
      </c>
      <c r="D25" s="1" t="s">
        <v>169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170</v>
      </c>
      <c r="B26" s="1">
        <v>0.0</v>
      </c>
      <c r="C26" s="1">
        <v>0.0</v>
      </c>
      <c r="D26" s="1">
        <v>0.0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171</v>
      </c>
      <c r="B27" s="1">
        <v>0.0</v>
      </c>
      <c r="C27" s="1">
        <v>0.0</v>
      </c>
      <c r="D27" s="1">
        <v>0.0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172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173</v>
      </c>
      <c r="B29" s="1">
        <v>0.0</v>
      </c>
      <c r="C29" s="1">
        <v>0.0</v>
      </c>
      <c r="D29" s="1" t="s">
        <v>174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175</v>
      </c>
      <c r="B30" s="1">
        <v>0.0</v>
      </c>
      <c r="C30" s="1">
        <v>0.0</v>
      </c>
      <c r="D30" s="1" t="s">
        <v>174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176</v>
      </c>
      <c r="B31" s="1">
        <v>0.0</v>
      </c>
      <c r="C31" s="1">
        <v>0.0</v>
      </c>
      <c r="D31" s="1" t="s">
        <v>177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178</v>
      </c>
      <c r="B32" s="1">
        <v>0.0</v>
      </c>
      <c r="C32" s="1">
        <v>0.0</v>
      </c>
      <c r="D32" s="1" t="s">
        <v>177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179</v>
      </c>
      <c r="B33" s="1">
        <v>0.0</v>
      </c>
      <c r="C33" s="1">
        <v>0.0</v>
      </c>
      <c r="D33" s="1" t="s">
        <v>180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181</v>
      </c>
      <c r="B34" s="1">
        <v>0.0</v>
      </c>
      <c r="C34" s="1">
        <v>0.0</v>
      </c>
      <c r="D34" s="1" t="s">
        <v>182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183</v>
      </c>
      <c r="B35" s="1">
        <v>0.0</v>
      </c>
      <c r="C35" s="1">
        <v>0.0</v>
      </c>
      <c r="D35" s="1" t="s">
        <v>184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185</v>
      </c>
      <c r="B36" s="1">
        <v>0.0</v>
      </c>
      <c r="C36" s="1">
        <v>0.0</v>
      </c>
      <c r="D36" s="1" t="s">
        <v>184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186</v>
      </c>
      <c r="B37" s="1">
        <v>0.0</v>
      </c>
      <c r="C37" s="1">
        <v>0.0</v>
      </c>
      <c r="D37" s="1" t="s">
        <v>187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15</v>
      </c>
      <c r="B1" s="1" t="s">
        <v>188</v>
      </c>
      <c r="C1" s="1" t="s">
        <v>189</v>
      </c>
      <c r="D1" s="1" t="s">
        <v>190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191</v>
      </c>
      <c r="B2" s="1" t="s">
        <v>192</v>
      </c>
      <c r="C2" s="1" t="s">
        <v>193</v>
      </c>
      <c r="D2" s="1" t="s">
        <v>194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195</v>
      </c>
      <c r="B3" s="1" t="s">
        <v>196</v>
      </c>
      <c r="C3" s="1" t="s">
        <v>197</v>
      </c>
      <c r="D3" s="1" t="s">
        <v>198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199</v>
      </c>
      <c r="B4" s="1" t="s">
        <v>200</v>
      </c>
      <c r="C4" s="1" t="s">
        <v>201</v>
      </c>
      <c r="D4" s="1" t="s">
        <v>202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195</v>
      </c>
      <c r="B5" s="1" t="s">
        <v>196</v>
      </c>
      <c r="C5" s="1" t="s">
        <v>203</v>
      </c>
      <c r="D5" s="1" t="s">
        <v>204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205</v>
      </c>
      <c r="B6" s="1" t="s">
        <v>196</v>
      </c>
      <c r="C6" s="1" t="s">
        <v>206</v>
      </c>
      <c r="D6" s="1" t="s">
        <v>207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208</v>
      </c>
      <c r="B7" s="1" t="s">
        <v>209</v>
      </c>
      <c r="C7" s="1" t="s">
        <v>210</v>
      </c>
      <c r="D7" s="1" t="s">
        <v>211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212</v>
      </c>
      <c r="B8" s="1" t="s">
        <v>196</v>
      </c>
      <c r="C8" s="1" t="s">
        <v>196</v>
      </c>
      <c r="D8" s="1" t="s">
        <v>213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214</v>
      </c>
      <c r="B9" s="1" t="s">
        <v>196</v>
      </c>
      <c r="C9" s="1" t="s">
        <v>196</v>
      </c>
      <c r="D9" s="1" t="s">
        <v>196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215</v>
      </c>
      <c r="B10" s="1" t="s">
        <v>196</v>
      </c>
      <c r="C10" s="1" t="s">
        <v>196</v>
      </c>
      <c r="D10" s="1" t="s">
        <v>196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216</v>
      </c>
      <c r="B11" s="1" t="s">
        <v>196</v>
      </c>
      <c r="C11" s="1" t="s">
        <v>196</v>
      </c>
      <c r="D11" s="1" t="s">
        <v>196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217</v>
      </c>
      <c r="B12" s="1" t="s">
        <v>218</v>
      </c>
      <c r="C12" s="1" t="s">
        <v>219</v>
      </c>
      <c r="D12" s="1" t="s">
        <v>220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221</v>
      </c>
      <c r="B13" s="1" t="s">
        <v>196</v>
      </c>
      <c r="C13" s="1" t="s">
        <v>222</v>
      </c>
      <c r="D13" s="1" t="s">
        <v>223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224</v>
      </c>
      <c r="B14" s="1" t="s">
        <v>196</v>
      </c>
      <c r="C14" s="1" t="s">
        <v>225</v>
      </c>
      <c r="D14" s="1" t="s">
        <v>225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226</v>
      </c>
      <c r="B15" s="1" t="s">
        <v>196</v>
      </c>
      <c r="C15" s="1" t="s">
        <v>196</v>
      </c>
      <c r="D15" s="1" t="s">
        <v>196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227</v>
      </c>
      <c r="B16" s="1" t="s">
        <v>196</v>
      </c>
      <c r="C16" s="1" t="s">
        <v>196</v>
      </c>
      <c r="D16" s="1" t="s">
        <v>196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228</v>
      </c>
      <c r="B17" s="1" t="s">
        <v>196</v>
      </c>
      <c r="C17" s="1" t="s">
        <v>229</v>
      </c>
      <c r="D17" s="1" t="s">
        <v>230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231</v>
      </c>
      <c r="B18" s="1" t="s">
        <v>196</v>
      </c>
      <c r="C18" s="1" t="s">
        <v>196</v>
      </c>
      <c r="D18" s="1" t="s">
        <v>196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232</v>
      </c>
      <c r="B19" s="1" t="s">
        <v>196</v>
      </c>
      <c r="C19" s="1" t="s">
        <v>196</v>
      </c>
      <c r="D19" s="1" t="s">
        <v>196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233</v>
      </c>
      <c r="B20" s="1" t="s">
        <v>196</v>
      </c>
      <c r="C20" s="1" t="s">
        <v>196</v>
      </c>
      <c r="D20" s="1" t="s">
        <v>196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234</v>
      </c>
      <c r="B21" s="1" t="s">
        <v>235</v>
      </c>
      <c r="C21" s="1" t="s">
        <v>236</v>
      </c>
      <c r="D21" s="1" t="s">
        <v>237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238</v>
      </c>
      <c r="B22" s="1" t="s">
        <v>239</v>
      </c>
      <c r="C22" s="1" t="s">
        <v>240</v>
      </c>
      <c r="D22" s="1" t="s">
        <v>241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242</v>
      </c>
      <c r="B23" s="1" t="s">
        <v>243</v>
      </c>
      <c r="C23" s="1" t="s">
        <v>244</v>
      </c>
      <c r="D23" s="1" t="s">
        <v>245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246</v>
      </c>
      <c r="B24" s="1" t="s">
        <v>247</v>
      </c>
      <c r="C24" s="1" t="s">
        <v>248</v>
      </c>
      <c r="D24" s="1" t="s">
        <v>249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250</v>
      </c>
      <c r="B25" s="1" t="s">
        <v>251</v>
      </c>
      <c r="C25" s="1" t="s">
        <v>251</v>
      </c>
      <c r="D25" s="1" t="s">
        <v>252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253</v>
      </c>
      <c r="B26" s="1" t="s">
        <v>254</v>
      </c>
      <c r="C26" s="1" t="s">
        <v>255</v>
      </c>
      <c r="D26" s="1" t="s">
        <v>256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257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34</v>
      </c>
      <c r="B3" s="1">
        <v>0.0</v>
      </c>
      <c r="C3" s="1">
        <v>57.0</v>
      </c>
      <c r="D3" s="1">
        <v>3.0</v>
      </c>
      <c r="E3" s="1">
        <f>IF(D3*FORECAST(E2,B3:D3,B2:D2)&gt;0,FORECAST(E2,B3:D3,B2:D2),D3)*$X$1</f>
        <v>23</v>
      </c>
      <c r="F3" s="1">
        <f>IF(E3*FORECAST(F2,B3:E3,B2:E2)&gt;0,FORECAST(F2,B3:E3,B2:E2),E3)*$X$1</f>
        <v>24.5</v>
      </c>
      <c r="G3" s="1">
        <f>IF(F3*FORECAST(G2,B3:F3,B2:F2)&gt;0,FORECAST(G2,B3:F3,B2:F2),F3)*$X$1</f>
        <v>26</v>
      </c>
      <c r="H3" s="1">
        <f>IF(G3*FORECAST(H2,B3:G3,B2:G2)&gt;0,FORECAST(H2,B3:G3,B2:G2),G3)*$X$1</f>
        <v>27.5</v>
      </c>
      <c r="I3" s="1">
        <f>IF(H3*FORECAST(I2,B3:H3,B2:H2)&gt;0,FORECAST(I2,B3:H3,B2:H2),H3)*$X$1</f>
        <v>29</v>
      </c>
      <c r="J3" s="1">
        <f>IF(I3*FORECAST(J2,B3:I3,B2:I2)&gt;0,FORECAST(J2,B3:I3,B2:I2),I3)*$X$1</f>
        <v>30.5</v>
      </c>
      <c r="K3" s="1">
        <f>IF(J3*FORECAST(K2,B3:J3,B2:J2)&gt;0,FORECAST(K2,B3:J3,B2:J2),J3)*$X$1</f>
        <v>32</v>
      </c>
      <c r="L3" s="4">
        <f>IF(K3*FORECAST(L2,B3:K3,B2:K2)&gt;0,FORECAST(L2,B3:K3,B2:K2),K3)*$X$1</f>
        <v>33.5</v>
      </c>
      <c r="M3" s="4">
        <f>IF(L3*FORECAST(M2,B3:L3,B2:L2)&gt;0,FORECAST(M2,B3:L3,B2:L2),L3)*$X$1</f>
        <v>35</v>
      </c>
      <c r="N3" s="4">
        <f>IF(M3*FORECAST(N2,B3:M3,B2:M2)&gt;0,FORECAST(N2,B3:M3,B2:M2),M3)*$X$1</f>
        <v>36.5</v>
      </c>
      <c r="O3" s="4">
        <f>IF(N3*FORECAST(O2,B3:N3,B2:N2)&gt;0,FORECAST(O2,B3:N3,B2:N2),N3)*$X$1</f>
        <v>38</v>
      </c>
      <c r="P3" s="4">
        <f>IF(O3*FORECAST(P2,B3:O3,B2:O2)&gt;0,FORECAST(P2,B3:O3,B2:O2),O3)*$X$1</f>
        <v>39.5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67</v>
      </c>
      <c r="B4" s="1">
        <v>-59.0</v>
      </c>
      <c r="C4" s="1">
        <v>-5.0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258</v>
      </c>
      <c r="B5" s="1">
        <v>10.0</v>
      </c>
      <c r="C5" s="1">
        <v>28.0</v>
      </c>
      <c r="D5" s="1">
        <v>15.0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259</v>
      </c>
      <c r="L7" s="1">
        <f>IF(P3*FORECAST(P2,B3:P3,B2:P2)&gt;0,FORECAST(P2,B3:P3,B2:P2),O3)*$X$1 * (1+0.02)/(0.0782-0.02)</f>
        <v>692.2680412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260</v>
      </c>
      <c r="L8" s="5">
        <f t="array" ref="L8">NPV(0.0782,F3:P3)</f>
        <v>222.4139366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261</v>
      </c>
      <c r="L9" s="5">
        <f t="array" ref="L9">NPV(0.0782,F16:P16)</f>
        <v>302.3999258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262</v>
      </c>
      <c r="L10" s="5">
        <f>L8 + L9</f>
        <v>524.8138624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68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263</v>
      </c>
      <c r="L12" s="5">
        <f>L10 - L11</f>
        <v>523.8138624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264</v>
      </c>
      <c r="L13" s="1">
        <v>15.0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34.92092416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(1+0.02)/(0.0782-0.02)</f>
        <v>692.2680412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16</v>
      </c>
      <c r="B3" s="1">
        <v>-83.0</v>
      </c>
      <c r="C3" s="1">
        <v>62.0</v>
      </c>
      <c r="D3" s="1">
        <v>-3.0</v>
      </c>
      <c r="E3" s="1">
        <f>IF(D3*FORECAST(E2,B3:D3,B2:D2)&gt;0,FORECAST(E2,B3:D3,B2:D2),D3)*$X$1</f>
        <v>-3</v>
      </c>
      <c r="F3" s="1">
        <f>IF(E3*FORECAST(F2,B3:E3,B2:E2)&gt;0,FORECAST(F2,B3:E3,B2:E2),E3)*$X$1</f>
        <v>-3</v>
      </c>
      <c r="G3" s="1">
        <f>IF(F3*FORECAST(G2,B3:F3,B2:F2)&gt;0,FORECAST(G2,B3:F3,B2:F2),F3)*$X$1</f>
        <v>-3</v>
      </c>
      <c r="H3" s="1">
        <f>IF(G3*FORECAST(H2,B3:G3,B2:G2)&gt;0,FORECAST(H2,B3:G3,B2:G2),G3)*$X$1</f>
        <v>-3</v>
      </c>
      <c r="I3" s="1">
        <f>IF(H3*FORECAST(I2,B3:H3,B2:H2)&gt;0,FORECAST(I2,B3:H3,B2:H2),H3)*$X$1</f>
        <v>-3</v>
      </c>
      <c r="J3" s="1">
        <f>IF(I3*FORECAST(J2,B3:I3,B2:I2)&gt;0,FORECAST(J2,B3:I3,B2:I2),I3)*$X$1</f>
        <v>-3</v>
      </c>
      <c r="K3" s="1">
        <f>IF(J3*FORECAST(K2,B3:J3,B2:J2)&gt;0,FORECAST(K2,B3:J3,B2:J2),J3)*$X$1</f>
        <v>-3</v>
      </c>
      <c r="L3" s="4">
        <f>IF(K3*FORECAST(L2,B3:K3,B2:K2)&gt;0,FORECAST(L2,B3:K3,B2:K2),K3)*$X$1</f>
        <v>-3</v>
      </c>
      <c r="M3" s="4">
        <f>IF(L3*FORECAST(M2,B3:L3,B2:L2)&gt;0,FORECAST(M2,B3:L3,B2:L2),L3)*$X$1</f>
        <v>-3</v>
      </c>
      <c r="N3" s="4">
        <f>IF(M3*FORECAST(N2,B3:M3,B2:M2)&gt;0,FORECAST(N2,B3:M3,B2:M2),M3)*$X$1</f>
        <v>-3</v>
      </c>
      <c r="O3" s="4">
        <f>IF(N3*FORECAST(O2,B3:N3,B2:N2)&gt;0,FORECAST(O2,B3:N3,B2:N2),N3)*$X$1</f>
        <v>-3</v>
      </c>
      <c r="P3" s="4">
        <f>IF(O3*FORECAST(P2,B3:O3,B2:O2)&gt;0,FORECAST(P2,B3:O3,B2:O2),O3)*$X$1</f>
        <v>-3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67</v>
      </c>
      <c r="B4" s="1">
        <v>-59.0</v>
      </c>
      <c r="C4" s="1">
        <v>-5.0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258</v>
      </c>
      <c r="B5" s="1">
        <v>10.0</v>
      </c>
      <c r="C5" s="1">
        <v>28.0</v>
      </c>
      <c r="D5" s="1">
        <v>15.0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259</v>
      </c>
      <c r="L7" s="1">
        <f>IF(P3*FORECAST(P2,B3:P3,B2:P2)&gt;0,FORECAST(P2,B3:P3,B2:P2),O3)*$X$1 * (1+0.02)/(0.0782-0.02)</f>
        <v>-52.57731959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260</v>
      </c>
      <c r="L8" s="5">
        <f t="array" ref="L8">NPV(0.0782,F3:P3)</f>
        <v>-21.60518242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261</v>
      </c>
      <c r="L9" s="5">
        <f t="array" ref="L9">NPV(0.0782,F16:P16)</f>
        <v>-22.96708297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262</v>
      </c>
      <c r="L10" s="5">
        <f>L8 + L9</f>
        <v>-44.5722654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68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263</v>
      </c>
      <c r="L12" s="5">
        <f>L10 - L11</f>
        <v>-45.5722654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264</v>
      </c>
      <c r="L13" s="1">
        <v>15.0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-3.038151027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(1+0.02)/(0.0782-0.02)</f>
        <v>-52.57731959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