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<sst xmlns="http://schemas.openxmlformats.org/spreadsheetml/2006/main" count="477" uniqueCount="409">
  <si>
    <t>ticker</t>
  </si>
  <si>
    <t>TPET</t>
  </si>
  <si>
    <t>nombre</t>
  </si>
  <si>
    <t>TRIO PETROLEUM CORP</t>
  </si>
  <si>
    <t>empresa</t>
  </si>
  <si>
    <t>Oil Related Services and Equipment</t>
  </si>
  <si>
    <t>Open</t>
  </si>
  <si>
    <t>Target Price</t>
  </si>
  <si>
    <t>Upside</t>
  </si>
  <si>
    <t>-49447.60%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</si>
  <si>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</si>
  <si>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</si>
  <si>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</si>
  <si>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</si>
  <si>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</si>
  <si>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</si>
  <si>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</si>
  <si>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October</t>
  </si>
  <si>
    <t>Net Income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</si>
  <si>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</si>
  <si>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</si>
  <si>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</si>
  <si>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</si>
  <si>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</si>
  <si>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</si>
  <si>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</si>
  <si>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</si>
  <si>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</si>
  <si>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</si>
  <si>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</si>
  <si>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</si>
  <si>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</si>
  <si>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</si>
  <si>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</si>
  <si>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</si>
  <si>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</si>
  <si>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</si>
  <si>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</si>
  <si>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</si>
  <si>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</si>
  <si>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</si>
  <si>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</si>
  <si>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</si>
  <si>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</si>
  <si>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</si>
  <si>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</si>
  <si>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</si>
  <si>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</si>
  <si>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</si>
  <si>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</si>
  <si>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</si>
  <si>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Net Property Plant And Equipment</t>
  </si>
  <si>
    <t>Other Long-Term Assets, Total</t>
  </si>
  <si>
    <t>Total Assets</t>
  </si>
  <si>
    <t>Liabilities</t>
  </si>
  <si>
    <t>Accounts Payable,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</si>
  <si>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</si>
  <si>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</si>
  <si>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</si>
  <si>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</si>
  <si>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</si>
  <si>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</si>
  <si>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</si>
  <si>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</si>
  <si>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</si>
  <si>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</si>
  <si>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</si>
  <si>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</si>
  <si>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</si>
  <si>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</si>
  <si>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</si>
  <si>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7.38</t>
  </si>
  <si>
    <t>3.21</t>
  </si>
  <si>
    <t>6.28</t>
  </si>
  <si>
    <t>Tangible Book Value</t>
  </si>
  <si>
    <t>Tangible Book Value Per Share</t>
  </si>
  <si>
    <t>Total Debt</t>
  </si>
  <si>
    <t>Net Debt</t>
  </si>
  <si>
    <t>Account Code - Inventory Valuation</t>
  </si>
  <si>
    <t>Full Time Employees</t>
  </si>
  <si>
    <t>Part Time Employees</t>
  </si>
  <si>
    <t>Selling General &amp; Admin Expenses, Total</t>
  </si>
  <si>
    <t>Exploration / Drilling Costs, Total</t>
  </si>
  <si>
    <t>Stock-Based Compensation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</si>
  <si>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</si>
  <si>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</si>
  <si>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</si>
  <si>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</si>
  <si>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</si>
  <si>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</si>
  <si>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</si>
  <si>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</si>
  <si>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</si>
  <si>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</si>
  <si>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</si>
  <si>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</si>
  <si>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</si>
  <si>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</si>
  <si>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</si>
  <si>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</si>
  <si>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-1.61</t>
  </si>
  <si>
    <t>-5.14</t>
  </si>
  <si>
    <t>-5.67</t>
  </si>
  <si>
    <t>Basic EPS - Continuing Operations</t>
  </si>
  <si>
    <t>Basic Weighted Average Shares Outstanding</t>
  </si>
  <si>
    <t>Net EPS - Diluted</t>
  </si>
  <si>
    <t>-5.2</t>
  </si>
  <si>
    <t>Diluted EPS - Continuing Operations</t>
  </si>
  <si>
    <t>Diluted Weighted Average Shares Outstanding</t>
  </si>
  <si>
    <t>Normalized Basic EPS</t>
  </si>
  <si>
    <t>-1.01</t>
  </si>
  <si>
    <t>-2.09</t>
  </si>
  <si>
    <t>-2.94</t>
  </si>
  <si>
    <t>Normalized Diluted EPS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</si>
  <si>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</si>
  <si>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</si>
  <si>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</si>
  <si>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</si>
  <si>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</si>
  <si>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</si>
  <si>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Exploration/Drilling Costs</t>
  </si>
  <si>
    <t>Stock-Based Comp., Other (Total)</t>
  </si>
  <si>
    <t>Total Stock-Based Compensation</t>
  </si>
  <si>
    <t>Profitability</t>
  </si>
  <si>
    <t>Return on Assets</t>
  </si>
  <si>
    <t>-5.84</t>
  </si>
  <si>
    <t>-27.27</t>
  </si>
  <si>
    <t>Return on Total Capital</t>
  </si>
  <si>
    <t>-6.35</t>
  </si>
  <si>
    <t>-30.15</t>
  </si>
  <si>
    <t>Return On Equity %</t>
  </si>
  <si>
    <t>-112.21</t>
  </si>
  <si>
    <t>-104.99</t>
  </si>
  <si>
    <t>Return on Common Equity</t>
  </si>
  <si>
    <t>Short Term Liquidity</t>
  </si>
  <si>
    <t>Current Ratio</t>
  </si>
  <si>
    <t>0.08</t>
  </si>
  <si>
    <t>0.26</t>
  </si>
  <si>
    <t>0.92</t>
  </si>
  <si>
    <t>Quick Ratio</t>
  </si>
  <si>
    <t>0.02</t>
  </si>
  <si>
    <t>0.01</t>
  </si>
  <si>
    <t>0.84</t>
  </si>
  <si>
    <t>Operating Cash Flow to Current Liabilities</t>
  </si>
  <si>
    <t>-0.28</t>
  </si>
  <si>
    <t>-0.07</t>
  </si>
  <si>
    <t>-2.18</t>
  </si>
  <si>
    <t>Long Term Solvency</t>
  </si>
  <si>
    <t>Total Debt/Equity</t>
  </si>
  <si>
    <t>90.41</t>
  </si>
  <si>
    <t>199.36</t>
  </si>
  <si>
    <t>12.5</t>
  </si>
  <si>
    <t>Total Debt / Total Capital</t>
  </si>
  <si>
    <t>47.48</t>
  </si>
  <si>
    <t>66.6</t>
  </si>
  <si>
    <t>11.11</t>
  </si>
  <si>
    <t>Total Liabilities / Total Assets</t>
  </si>
  <si>
    <t>47.9</t>
  </si>
  <si>
    <t>71.3</t>
  </si>
  <si>
    <t>16.32</t>
  </si>
  <si>
    <t>EBIT / Interest Expense</t>
  </si>
  <si>
    <t>-1.68</t>
  </si>
  <si>
    <t>-0.48</t>
  </si>
  <si>
    <t>-5.82</t>
  </si>
  <si>
    <t>EBITDA / Interest Expense</t>
  </si>
  <si>
    <t>(EBITDA - Capex) / Interest Expense</t>
  </si>
  <si>
    <t>-11.01</t>
  </si>
  <si>
    <t>Total Debt / EBITDA</t>
  </si>
  <si>
    <t>-6.76</t>
  </si>
  <si>
    <t>-0.26</t>
  </si>
  <si>
    <t>Net Debt / EBITDA</t>
  </si>
  <si>
    <t>-6.67</t>
  </si>
  <si>
    <t>0.07</t>
  </si>
  <si>
    <t>Total Debt / (EBITDA - Capex)</t>
  </si>
  <si>
    <t>-0.14</t>
  </si>
  <si>
    <t>Net Debt / (EBITDA - Capex)</t>
  </si>
  <si>
    <t>0.04</t>
  </si>
  <si>
    <t>Growth Over Prior Year</t>
  </si>
  <si>
    <t>EBITDA, 1 Yr. Growth %</t>
  </si>
  <si>
    <t>215.79</t>
  </si>
  <si>
    <t>473.66</t>
  </si>
  <si>
    <t>EBITA, 1 Yr. Growth %</t>
  </si>
  <si>
    <t>EBIT, 1 Yr. Growth %</t>
  </si>
  <si>
    <t>215.11</t>
  </si>
  <si>
    <t>472.02</t>
  </si>
  <si>
    <t>Earnings From Cont. Operations, 1 Yr. Growth %</t>
  </si>
  <si>
    <t>830.88</t>
  </si>
  <si>
    <t>72.2</t>
  </si>
  <si>
    <t>Net Income, 1 Yr. Growth %</t>
  </si>
  <si>
    <t>Normalized Net Income, 1 Yr. Growth %</t>
  </si>
  <si>
    <t>506.84</t>
  </si>
  <si>
    <t>118.75</t>
  </si>
  <si>
    <t>Diluted EPS Before Extra, 1 Yr. Growth %</t>
  </si>
  <si>
    <t>222.63</t>
  </si>
  <si>
    <t>9.06</t>
  </si>
  <si>
    <t>Net Property, Plant and Equip., 1 Yr. Growth %</t>
  </si>
  <si>
    <t>4.52</t>
  </si>
  <si>
    <t>70.45</t>
  </si>
  <si>
    <t>Total Assets, 1 Yr. Growth %</t>
  </si>
  <si>
    <t>22.06</t>
  </si>
  <si>
    <t>22.7</t>
  </si>
  <si>
    <t>Tangible Book Value, 1 Yr. Growth %</t>
  </si>
  <si>
    <t>-32.77</t>
  </si>
  <si>
    <t>257.8</t>
  </si>
  <si>
    <t>Common Equity, 1 Yr. Growth %</t>
  </si>
  <si>
    <t>Cash From Operations, 1 Yr. Growth %</t>
  </si>
  <si>
    <t>-51.52</t>
  </si>
  <si>
    <t>703.92</t>
  </si>
  <si>
    <t>Levered Free Cash Flow, 1 Yr. Growth %</t>
  </si>
  <si>
    <t>876.58</t>
  </si>
  <si>
    <t>Unlevered Free Cash Flow, 1 Yr. Growth %</t>
  </si>
  <si>
    <t>621.85</t>
  </si>
  <si>
    <t>Compound Annual Growth Rate Over Two Years</t>
  </si>
  <si>
    <t>EBITDA, 2 Yr. CAGR %</t>
  </si>
  <si>
    <t>325.62</t>
  </si>
  <si>
    <t>EBITA, 2 Yr. CAGR %</t>
  </si>
  <si>
    <t>EBIT, 2 Yr. CAGR %</t>
  </si>
  <si>
    <t>324.56</t>
  </si>
  <si>
    <t>Earnings From Cont. Operations, 2 Yr. CAGR %</t>
  </si>
  <si>
    <t>300.38</t>
  </si>
  <si>
    <t>Net Income, 2 Yr. CAGR %</t>
  </si>
  <si>
    <t>Normalized Net Income, 2 Yr. CAGR %</t>
  </si>
  <si>
    <t>264.34</t>
  </si>
  <si>
    <t>Diluted EPS Before Extra, 2 Yr. CAGR %</t>
  </si>
  <si>
    <t>87.58</t>
  </si>
  <si>
    <t>Net Property, Plant and Equip., 2 Yr. CAGR %</t>
  </si>
  <si>
    <t>33.48</t>
  </si>
  <si>
    <t>Total Assets, 2 Yr. CAGR %</t>
  </si>
  <si>
    <t>22.38</t>
  </si>
  <si>
    <t>Tangible Book Value, 2 Yr. CAGR %</t>
  </si>
  <si>
    <t>55.1</t>
  </si>
  <si>
    <t>Common Equity, 2 Yr. CAGR %</t>
  </si>
  <si>
    <t>Cash From Operations, 2 Yr. CAGR %</t>
  </si>
  <si>
    <t>97.43</t>
  </si>
  <si>
    <t>Capital Expenditures, 2 Yr. CAGR %</t>
  </si>
  <si>
    <t>85.1</t>
  </si>
  <si>
    <t>2023</t>
  </si>
  <si>
    <t>Capitalization
                                    1</t>
  </si>
  <si>
    <t>15.86</t>
  </si>
  <si>
    <t>Change</t>
  </si>
  <si>
    <t>-</t>
  </si>
  <si>
    <t>Enterprise Value (EV)
                                    1</t>
  </si>
  <si>
    <t>15.52</t>
  </si>
  <si>
    <t>P/E ratio</t>
  </si>
  <si>
    <t>-1.9x</t>
  </si>
  <si>
    <t>PBR</t>
  </si>
  <si>
    <t>1.71x</t>
  </si>
  <si>
    <t>PEG</t>
  </si>
  <si>
    <t>-0.21x</t>
  </si>
  <si>
    <t>Capitalization / Revenue</t>
  </si>
  <si>
    <t>EV / Revenue</t>
  </si>
  <si>
    <t>EV / EBITDA</t>
  </si>
  <si>
    <t>-3,368,213x</t>
  </si>
  <si>
    <t>EV / EBIT</t>
  </si>
  <si>
    <t>-3.37x</t>
  </si>
  <si>
    <t>EV / FCF</t>
  </si>
  <si>
    <t>-3,061,067x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</si>
  <si>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</si>
  <si>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</si>
  <si>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</si>
  <si>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</si>
  <si>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</si>
  <si>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-5.671</t>
  </si>
  <si>
    <t>Distribution rate</t>
  </si>
  <si>
    <t>Net sales</t>
  </si>
  <si>
    <t>-4.608</t>
  </si>
  <si>
    <t>EBIT
                                    1</t>
  </si>
  <si>
    <t>-4.611</t>
  </si>
  <si>
    <t>Net income
                                    1</t>
  </si>
  <si>
    <t>-6.544</t>
  </si>
  <si>
    <t>Net Debt
                                    1</t>
  </si>
  <si>
    <t>-0.3443</t>
  </si>
  <si>
    <t>Reference price
                                    2</t>
  </si>
  <si>
    <t>10.757</t>
  </si>
  <si>
    <t>Nbr of stocks (in thousands)</t>
  </si>
  <si>
    <t>1,475</t>
  </si>
  <si>
    <t>Announcement Date</t>
  </si>
  <si>
    <t>1/29/24</t>
  </si>
  <si>
    <t>address1</t>
  </si>
  <si>
    <t>5401 Business Park</t>
  </si>
  <si>
    <t>address2</t>
  </si>
  <si>
    <t>Suite 115</t>
  </si>
  <si>
    <t>city</t>
  </si>
  <si>
    <t>Bakersfield</t>
  </si>
  <si>
    <t>state</t>
  </si>
  <si>
    <t>CA</t>
  </si>
  <si>
    <t>zip</t>
  </si>
  <si>
    <t>93309</t>
  </si>
  <si>
    <t>country</t>
  </si>
  <si>
    <t>phone</t>
  </si>
  <si>
    <t>661 324 3911</t>
  </si>
  <si>
    <t>website</t>
  </si>
  <si>
    <t>https://trio-petroleum.com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</si>
  <si>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</si>
  <si>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</si>
  <si>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</si>
  <si>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</si>
  <si>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</si>
  <si>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</si>
  <si>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</si>
  <si>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</si>
  <si>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</si>
  <si>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</si>
  <si>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</si>
  <si>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Trio Petroleum Corp. operates as an oil and gas exploration and development company. The company's flagship project comprises the 85.75% owned working interest in the South Salinas project that consists of approximately 9,300-acre located in Monterey, California. It also owns 22% working interest in the McCool Ranch Oil Field located in Monterey County, California; 2% production interest in the Asphalt Ridge project comprises approximately 960 acres located in southwest of Vernal, Utah; and holds an option agreement to acquire 100% working interest in the Union Avenue Field located in Bakersfield, California. Trio Petroleum Corp. was incorporated in 2021 and is headquartered in Bakersfield, California.</t>
  </si>
  <si>
    <t>fullTimeEmployees</t>
  </si>
  <si>
    <t>companyOfficers</t>
  </si>
  <si>
    <t>[{'maxAge': 1, 'name': 'Mr. Gregory L. Overholtzer', 'age': 67, 'title': 'Chief Financial Officer', 'yearBorn': 1957, 'fiscalYear': 2023, 'totalPay': 85000, 'exercisedValue': 0, 'unexercisedValue': 0}, {'maxAge': 1, 'name': 'Mr. Robin  Ross', 'age': 71, 'title': 'Chairman &amp; CEO', 'yearBorn': 1953, 'fiscalYear': 2023, 'exercisedValue': 0, 'unexercisedValue': 0}, {'maxAge': 1, 'name': 'Mr. Stanford  Eschner', 'age': 91, 'title': 'Executive Vice Chairman', 'yearBorn': 1933,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</si>
  <si>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</si>
  <si>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</si>
  <si>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</si>
  <si>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</si>
  <si>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</si>
  <si>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</si>
  <si>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</si>
  <si>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</si>
  <si>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</si>
  <si>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</si>
  <si>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</si>
  <si>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</si>
  <si>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</si>
  <si>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</si>
  <si>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</si>
  <si>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</si>
  <si>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</si>
  <si>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</si>
  <si>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</si>
  <si>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</si>
  <si>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</si>
  <si>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</si>
  <si>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</si>
  <si>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</si>
  <si>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</si>
  <si>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</si>
  <si>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</si>
  <si>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</si>
  <si>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</si>
  <si>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</si>
  <si>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</si>
  <si>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</si>
  <si>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</si>
  <si>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</si>
  <si>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</si>
  <si>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</si>
  <si>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</si>
  <si>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</si>
  <si>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</si>
  <si>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</si>
  <si>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</si>
  <si>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</si>
  <si>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</si>
  <si>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</si>
  <si>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</si>
  <si>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</si>
  <si>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</si>
  <si>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</si>
  <si>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</si>
  <si>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</si>
  <si>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</si>
  <si>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</si>
  <si>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</si>
  <si>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</si>
  <si>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</si>
  <si>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</si>
  <si>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</si>
  <si>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</si>
  <si>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</si>
  <si>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</si>
  <si>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</si>
  <si>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</si>
  <si>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Trio Petroleum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</si>
  <si>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</si>
  <si>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</si>
  <si>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</si>
  <si>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</si>
  <si>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</si>
  <si>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</si>
  <si>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</si>
  <si>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21df405a-3342-379c-909e-5367f2c0ab19</t>
  </si>
  <si>
    <t>messageBoardId</t>
  </si>
  <si>
    <t>finmb_1763545698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</si>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</sst>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rio-petroleum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-927.7349369694622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8375216.0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-40.0</v>
      </c>
      <c r="C2" s="1">
        <v>-3.0</v>
      </c>
      <c r="D2" s="1">
        <v>-6.0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1.0</v>
      </c>
      <c r="D5" s="1">
        <v>47.0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15.0</v>
      </c>
      <c r="C8" s="1">
        <v>1.0</v>
      </c>
      <c r="D8" s="1">
        <v>97.0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6.0</v>
      </c>
      <c r="C9" s="1">
        <v>58.0</v>
      </c>
      <c r="D9" s="1">
        <v>11.0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-84.0</v>
      </c>
      <c r="C10" s="1">
        <v>-1.0</v>
      </c>
      <c r="D10" s="1">
        <v>-12.0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-50.0</v>
      </c>
      <c r="D11" s="1">
        <v>-4.0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0.0</v>
      </c>
      <c r="D12" s="1">
        <v>-4.0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0.0</v>
      </c>
      <c r="D14" s="1">
        <v>-2.0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4.0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4.0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-2.0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-2.0</v>
      </c>
      <c r="D18" s="1">
        <v>-1.0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2.0</v>
      </c>
      <c r="C19" s="1">
        <v>6.0</v>
      </c>
      <c r="D19" s="1">
        <v>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2.0</v>
      </c>
      <c r="C21" s="1">
        <v>49.0</v>
      </c>
      <c r="D21" s="1">
        <v>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31.0</v>
      </c>
      <c r="C22" s="1">
        <v>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-51.0</v>
      </c>
      <c r="D24" s="1">
        <v>-5.0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-69.0</v>
      </c>
      <c r="D25" s="1">
        <v>-5.0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20.0</v>
      </c>
      <c r="D26" s="1">
        <v>-89.0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1.0</v>
      </c>
      <c r="D27" s="1">
        <v>52.0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7.0</v>
      </c>
      <c r="C3" s="1">
        <v>7.0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7.0</v>
      </c>
      <c r="C4" s="1">
        <v>7.0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2.0</v>
      </c>
      <c r="C5" s="1">
        <v>3.0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19.0</v>
      </c>
      <c r="C6" s="1">
        <v>1.0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29.0</v>
      </c>
      <c r="C7" s="1">
        <v>1.0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7.0</v>
      </c>
      <c r="C8" s="1">
        <v>5.0</v>
      </c>
      <c r="D8" s="1">
        <v>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1">
        <v>7.0</v>
      </c>
      <c r="C9" s="1">
        <v>5.0</v>
      </c>
      <c r="D9" s="1">
        <v>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0.0</v>
      </c>
      <c r="C10" s="1">
        <v>1.0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7.0</v>
      </c>
      <c r="C11" s="1">
        <v>9.0</v>
      </c>
      <c r="D11" s="1">
        <v>11.0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1.0</v>
      </c>
      <c r="C13" s="1">
        <v>1.0</v>
      </c>
      <c r="D13" s="1">
        <v>60.0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3.0</v>
      </c>
      <c r="C14" s="1">
        <v>5.0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0.0</v>
      </c>
      <c r="C15" s="1">
        <v>11.0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3.0</v>
      </c>
      <c r="C16" s="1">
        <v>6.0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4.0</v>
      </c>
      <c r="C17" s="1">
        <v>5.0</v>
      </c>
      <c r="D17" s="1">
        <v>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3.0</v>
      </c>
      <c r="C18" s="1">
        <v>6.0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0.0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4.0</v>
      </c>
      <c r="C20" s="1">
        <v>6.0</v>
      </c>
      <c r="D20" s="1">
        <v>20.0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</v>
      </c>
      <c r="B21" s="1">
        <v>-10.0</v>
      </c>
      <c r="C21" s="1">
        <v>-3.0</v>
      </c>
      <c r="D21" s="1">
        <v>-10.0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</v>
      </c>
      <c r="B22" s="1">
        <v>-5.0</v>
      </c>
      <c r="C22" s="1">
        <v>-1.0</v>
      </c>
      <c r="D22" s="1">
        <v>-1.0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</v>
      </c>
      <c r="B23" s="1">
        <v>4.0</v>
      </c>
      <c r="C23" s="1">
        <v>2.0</v>
      </c>
      <c r="D23" s="1">
        <v>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4.0</v>
      </c>
      <c r="C24" s="1">
        <v>2.0</v>
      </c>
      <c r="D24" s="1">
        <v>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7.0</v>
      </c>
      <c r="C25" s="1">
        <v>9.0</v>
      </c>
      <c r="D25" s="1">
        <v>11.0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54.0</v>
      </c>
      <c r="C27" s="1">
        <v>84.0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54.0</v>
      </c>
      <c r="C28" s="1">
        <v>84.0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 t="s">
        <v>71</v>
      </c>
      <c r="C29" s="1" t="s">
        <v>72</v>
      </c>
      <c r="D29" s="1" t="s">
        <v>73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4.0</v>
      </c>
      <c r="C30" s="1">
        <v>2.0</v>
      </c>
      <c r="D30" s="1">
        <v>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 t="s">
        <v>71</v>
      </c>
      <c r="C31" s="1" t="s">
        <v>72</v>
      </c>
      <c r="D31" s="1" t="s">
        <v>73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3.0</v>
      </c>
      <c r="C32" s="1">
        <v>5.0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3.0</v>
      </c>
      <c r="C33" s="1">
        <v>5.0</v>
      </c>
      <c r="D33" s="1">
        <v>-34.0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3.0</v>
      </c>
      <c r="C34" s="1">
        <v>3.0</v>
      </c>
      <c r="D34" s="1">
        <v>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0.0</v>
      </c>
      <c r="C35" s="1">
        <v>0.0</v>
      </c>
      <c r="D35" s="1">
        <v>7.0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2.0</v>
      </c>
      <c r="C36" s="1">
        <v>2.0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81</v>
      </c>
      <c r="B2" s="1">
        <v>2.0</v>
      </c>
      <c r="C2" s="1">
        <v>77.0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</v>
      </c>
      <c r="B3" s="1">
        <v>3.0</v>
      </c>
      <c r="C3" s="1">
        <v>2.0</v>
      </c>
      <c r="D3" s="1">
        <v>25.0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</v>
      </c>
      <c r="B4" s="1">
        <v>0.0</v>
      </c>
      <c r="C4" s="1">
        <v>0.0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</v>
      </c>
      <c r="B5" s="1">
        <v>359.0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</v>
      </c>
      <c r="B6" s="1">
        <v>6.0</v>
      </c>
      <c r="C6" s="1">
        <v>80.0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</v>
      </c>
      <c r="B7" s="1">
        <v>-6.0</v>
      </c>
      <c r="C7" s="1">
        <v>-80.0</v>
      </c>
      <c r="D7" s="1">
        <v>-4.0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</v>
      </c>
      <c r="B8" s="1">
        <v>-3.0</v>
      </c>
      <c r="C8" s="1">
        <v>-1.0</v>
      </c>
      <c r="D8" s="1">
        <v>-79.0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88</v>
      </c>
      <c r="B9" s="1">
        <v>-3.0</v>
      </c>
      <c r="C9" s="1">
        <v>-1.0</v>
      </c>
      <c r="D9" s="1">
        <v>-79.0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89</v>
      </c>
      <c r="B10" s="1">
        <v>0.0</v>
      </c>
      <c r="C10" s="1">
        <v>0.0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90</v>
      </c>
      <c r="B11" s="1">
        <v>-10.0</v>
      </c>
      <c r="C11" s="1">
        <v>-2.0</v>
      </c>
      <c r="D11" s="1">
        <v>-5.0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</v>
      </c>
      <c r="B12" s="1">
        <v>0.0</v>
      </c>
      <c r="C12" s="1">
        <v>-1.0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</v>
      </c>
      <c r="B13" s="1">
        <v>-10.0</v>
      </c>
      <c r="C13" s="1">
        <v>-3.0</v>
      </c>
      <c r="D13" s="1">
        <v>-6.0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93</v>
      </c>
      <c r="B14" s="1">
        <v>-10.0</v>
      </c>
      <c r="C14" s="1">
        <v>-3.0</v>
      </c>
      <c r="D14" s="1">
        <v>-6.0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94</v>
      </c>
      <c r="B15" s="1">
        <v>-10.0</v>
      </c>
      <c r="C15" s="1">
        <v>-3.0</v>
      </c>
      <c r="D15" s="1">
        <v>-6.0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95</v>
      </c>
      <c r="B16" s="1">
        <v>-10.0</v>
      </c>
      <c r="C16" s="1">
        <v>-3.0</v>
      </c>
      <c r="D16" s="1">
        <v>-6.0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</v>
      </c>
      <c r="B17" s="1">
        <v>-10.0</v>
      </c>
      <c r="C17" s="1">
        <v>-3.0</v>
      </c>
      <c r="D17" s="1">
        <v>-6.0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</v>
      </c>
      <c r="B18" s="1">
        <v>-10.0</v>
      </c>
      <c r="C18" s="1">
        <v>-3.0</v>
      </c>
      <c r="D18" s="1">
        <v>-6.0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 t="s">
        <v>100</v>
      </c>
      <c r="C20" s="1" t="s">
        <v>101</v>
      </c>
      <c r="D20" s="1" t="s">
        <v>102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</v>
      </c>
      <c r="B21" s="1" t="s">
        <v>100</v>
      </c>
      <c r="C21" s="1" t="s">
        <v>101</v>
      </c>
      <c r="D21" s="1" t="s">
        <v>102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</v>
      </c>
      <c r="B22" s="1">
        <v>25.0</v>
      </c>
      <c r="C22" s="1">
        <v>74.0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100</v>
      </c>
      <c r="C23" s="1" t="s">
        <v>106</v>
      </c>
      <c r="D23" s="1" t="s">
        <v>102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107</v>
      </c>
      <c r="B24" s="1" t="s">
        <v>100</v>
      </c>
      <c r="C24" s="1" t="s">
        <v>106</v>
      </c>
      <c r="D24" s="1" t="s">
        <v>102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108</v>
      </c>
      <c r="B25" s="1">
        <v>25.0</v>
      </c>
      <c r="C25" s="1">
        <v>74.0</v>
      </c>
      <c r="D25" s="1">
        <v>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</v>
      </c>
      <c r="B26" s="1" t="s">
        <v>110</v>
      </c>
      <c r="C26" s="1" t="s">
        <v>111</v>
      </c>
      <c r="D26" s="1" t="s">
        <v>112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113</v>
      </c>
      <c r="B27" s="1" t="s">
        <v>110</v>
      </c>
      <c r="C27" s="1" t="s">
        <v>111</v>
      </c>
      <c r="D27" s="1" t="s">
        <v>112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114</v>
      </c>
      <c r="B29" s="1">
        <v>0.0</v>
      </c>
      <c r="C29" s="1">
        <v>-80.0</v>
      </c>
      <c r="D29" s="1">
        <v>-4.0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115</v>
      </c>
      <c r="B30" s="1">
        <v>-6.0</v>
      </c>
      <c r="C30" s="1">
        <v>-80.0</v>
      </c>
      <c r="D30" s="1">
        <v>-4.0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116</v>
      </c>
      <c r="B31" s="1">
        <v>-6.0</v>
      </c>
      <c r="C31" s="1">
        <v>-80.0</v>
      </c>
      <c r="D31" s="1">
        <v>-4.0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117</v>
      </c>
      <c r="B32" s="1">
        <v>-6.0</v>
      </c>
      <c r="C32" s="1">
        <v>-1.0</v>
      </c>
      <c r="D32" s="1">
        <v>-3.0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119</v>
      </c>
      <c r="B34" s="1">
        <v>2.0</v>
      </c>
      <c r="C34" s="1">
        <v>77.0</v>
      </c>
      <c r="D34" s="1">
        <v>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120</v>
      </c>
      <c r="B35" s="1">
        <v>3.0</v>
      </c>
      <c r="C35" s="1">
        <v>2.0</v>
      </c>
      <c r="D35" s="1">
        <v>25.0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121</v>
      </c>
      <c r="B36" s="1">
        <v>0.0</v>
      </c>
      <c r="C36" s="1">
        <v>0.0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122</v>
      </c>
      <c r="B37" s="1">
        <v>0.0</v>
      </c>
      <c r="C37" s="1">
        <v>0.0</v>
      </c>
      <c r="D37" s="1">
        <v>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0.0</v>
      </c>
      <c r="C3" s="1" t="s">
        <v>125</v>
      </c>
      <c r="D3" s="1" t="s">
        <v>126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0.0</v>
      </c>
      <c r="C4" s="1" t="s">
        <v>128</v>
      </c>
      <c r="D4" s="1" t="s">
        <v>129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0.0</v>
      </c>
      <c r="C5" s="1" t="s">
        <v>131</v>
      </c>
      <c r="D5" s="1" t="s">
        <v>132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0.0</v>
      </c>
      <c r="C6" s="1" t="s">
        <v>131</v>
      </c>
      <c r="D6" s="1" t="s">
        <v>132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 t="s">
        <v>136</v>
      </c>
      <c r="C8" s="1" t="s">
        <v>137</v>
      </c>
      <c r="D8" s="1" t="s">
        <v>138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 t="s">
        <v>140</v>
      </c>
      <c r="C9" s="1" t="s">
        <v>141</v>
      </c>
      <c r="D9" s="1" t="s">
        <v>142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 t="s">
        <v>144</v>
      </c>
      <c r="C10" s="1" t="s">
        <v>145</v>
      </c>
      <c r="D10" s="1" t="s">
        <v>146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 t="s">
        <v>149</v>
      </c>
      <c r="C12" s="1" t="s">
        <v>150</v>
      </c>
      <c r="D12" s="1" t="s">
        <v>151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 t="s">
        <v>153</v>
      </c>
      <c r="C13" s="1" t="s">
        <v>154</v>
      </c>
      <c r="D13" s="1" t="s">
        <v>155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 t="s">
        <v>157</v>
      </c>
      <c r="C14" s="1" t="s">
        <v>158</v>
      </c>
      <c r="D14" s="1" t="s">
        <v>159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 t="s">
        <v>161</v>
      </c>
      <c r="C15" s="1" t="s">
        <v>162</v>
      </c>
      <c r="D15" s="1" t="s">
        <v>163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164</v>
      </c>
      <c r="B16" s="1">
        <v>0.0</v>
      </c>
      <c r="C16" s="1" t="s">
        <v>162</v>
      </c>
      <c r="D16" s="1" t="s">
        <v>163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165</v>
      </c>
      <c r="B17" s="1">
        <v>0.0</v>
      </c>
      <c r="C17" s="1" t="s">
        <v>162</v>
      </c>
      <c r="D17" s="1" t="s">
        <v>166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 t="s">
        <v>168</v>
      </c>
      <c r="D18" s="1" t="s">
        <v>169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>
        <v>0.0</v>
      </c>
      <c r="C19" s="1" t="s">
        <v>171</v>
      </c>
      <c r="D19" s="1" t="s">
        <v>172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>
        <v>0.0</v>
      </c>
      <c r="C20" s="1" t="s">
        <v>168</v>
      </c>
      <c r="D20" s="1" t="s">
        <v>174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0.0</v>
      </c>
      <c r="C21" s="1" t="s">
        <v>171</v>
      </c>
      <c r="D21" s="1" t="s">
        <v>176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178</v>
      </c>
      <c r="B23" s="1">
        <v>0.0</v>
      </c>
      <c r="C23" s="1" t="s">
        <v>179</v>
      </c>
      <c r="D23" s="1" t="s">
        <v>180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181</v>
      </c>
      <c r="B24" s="1">
        <v>0.0</v>
      </c>
      <c r="C24" s="1" t="s">
        <v>179</v>
      </c>
      <c r="D24" s="1" t="s">
        <v>180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182</v>
      </c>
      <c r="B25" s="1">
        <v>0.0</v>
      </c>
      <c r="C25" s="1" t="s">
        <v>183</v>
      </c>
      <c r="D25" s="1" t="s">
        <v>184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185</v>
      </c>
      <c r="B26" s="1">
        <v>0.0</v>
      </c>
      <c r="C26" s="1" t="s">
        <v>186</v>
      </c>
      <c r="D26" s="1" t="s">
        <v>187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188</v>
      </c>
      <c r="B27" s="1">
        <v>0.0</v>
      </c>
      <c r="C27" s="1" t="s">
        <v>186</v>
      </c>
      <c r="D27" s="1" t="s">
        <v>187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189</v>
      </c>
      <c r="B28" s="1">
        <v>0.0</v>
      </c>
      <c r="C28" s="1" t="s">
        <v>190</v>
      </c>
      <c r="D28" s="1" t="s">
        <v>191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192</v>
      </c>
      <c r="B29" s="1">
        <v>0.0</v>
      </c>
      <c r="C29" s="1" t="s">
        <v>193</v>
      </c>
      <c r="D29" s="1" t="s">
        <v>194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195</v>
      </c>
      <c r="B30" s="1">
        <v>0.0</v>
      </c>
      <c r="C30" s="1" t="s">
        <v>196</v>
      </c>
      <c r="D30" s="1" t="s">
        <v>197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198</v>
      </c>
      <c r="B31" s="1">
        <v>0.0</v>
      </c>
      <c r="C31" s="1" t="s">
        <v>199</v>
      </c>
      <c r="D31" s="1" t="s">
        <v>200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201</v>
      </c>
      <c r="B32" s="1">
        <v>0.0</v>
      </c>
      <c r="C32" s="1" t="s">
        <v>202</v>
      </c>
      <c r="D32" s="1" t="s">
        <v>203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204</v>
      </c>
      <c r="B33" s="1">
        <v>0.0</v>
      </c>
      <c r="C33" s="1" t="s">
        <v>202</v>
      </c>
      <c r="D33" s="1" t="s">
        <v>203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205</v>
      </c>
      <c r="B34" s="1">
        <v>0.0</v>
      </c>
      <c r="C34" s="1" t="s">
        <v>206</v>
      </c>
      <c r="D34" s="1" t="s">
        <v>207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208</v>
      </c>
      <c r="B35" s="1">
        <v>0.0</v>
      </c>
      <c r="C35" s="1">
        <v>0.0</v>
      </c>
      <c r="D35" s="1" t="s">
        <v>209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210</v>
      </c>
      <c r="B36" s="1">
        <v>0.0</v>
      </c>
      <c r="C36" s="1">
        <v>0.0</v>
      </c>
      <c r="D36" s="1" t="s">
        <v>211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213</v>
      </c>
      <c r="B38" s="1">
        <v>0.0</v>
      </c>
      <c r="C38" s="1">
        <v>0.0</v>
      </c>
      <c r="D38" s="1" t="s">
        <v>214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215</v>
      </c>
      <c r="B39" s="1">
        <v>0.0</v>
      </c>
      <c r="C39" s="1">
        <v>0.0</v>
      </c>
      <c r="D39" s="1" t="s">
        <v>214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216</v>
      </c>
      <c r="B40" s="1">
        <v>0.0</v>
      </c>
      <c r="C40" s="1">
        <v>0.0</v>
      </c>
      <c r="D40" s="1" t="s">
        <v>217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218</v>
      </c>
      <c r="B41" s="1">
        <v>0.0</v>
      </c>
      <c r="C41" s="1">
        <v>0.0</v>
      </c>
      <c r="D41" s="1" t="s">
        <v>219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220</v>
      </c>
      <c r="B42" s="1">
        <v>0.0</v>
      </c>
      <c r="C42" s="1">
        <v>0.0</v>
      </c>
      <c r="D42" s="1" t="s">
        <v>219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221</v>
      </c>
      <c r="B43" s="1">
        <v>0.0</v>
      </c>
      <c r="C43" s="1">
        <v>0.0</v>
      </c>
      <c r="D43" s="1" t="s">
        <v>222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0.0</v>
      </c>
      <c r="C44" s="1">
        <v>0.0</v>
      </c>
      <c r="D44" s="1" t="s">
        <v>224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225</v>
      </c>
      <c r="B45" s="1">
        <v>0.0</v>
      </c>
      <c r="C45" s="1">
        <v>0.0</v>
      </c>
      <c r="D45" s="1" t="s">
        <v>226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227</v>
      </c>
      <c r="B46" s="1">
        <v>0.0</v>
      </c>
      <c r="C46" s="1">
        <v>0.0</v>
      </c>
      <c r="D46" s="1" t="s">
        <v>228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0.0</v>
      </c>
      <c r="C47" s="1">
        <v>0.0</v>
      </c>
      <c r="D47" s="1" t="s">
        <v>230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231</v>
      </c>
      <c r="B48" s="1">
        <v>0.0</v>
      </c>
      <c r="C48" s="1">
        <v>0.0</v>
      </c>
      <c r="D48" s="1" t="s">
        <v>230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232</v>
      </c>
      <c r="B49" s="1">
        <v>0.0</v>
      </c>
      <c r="C49" s="1">
        <v>0.0</v>
      </c>
      <c r="D49" s="1" t="s">
        <v>233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234</v>
      </c>
      <c r="B50" s="1">
        <v>0.0</v>
      </c>
      <c r="C50" s="1">
        <v>0.0</v>
      </c>
      <c r="D50" s="1" t="s">
        <v>235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236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237</v>
      </c>
      <c r="B2" s="1" t="s">
        <v>238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241</v>
      </c>
      <c r="B4" s="1" t="s">
        <v>242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243</v>
      </c>
      <c r="B6" s="1" t="s">
        <v>244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245</v>
      </c>
      <c r="B7" s="1" t="s">
        <v>246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 t="s">
        <v>240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250</v>
      </c>
      <c r="B10" s="1" t="s">
        <v>240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251</v>
      </c>
      <c r="B11" s="1" t="s">
        <v>252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253</v>
      </c>
      <c r="B12" s="1" t="s">
        <v>254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255</v>
      </c>
      <c r="B13" s="1" t="s">
        <v>256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257</v>
      </c>
      <c r="B14" s="1" t="s">
        <v>258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259</v>
      </c>
      <c r="B15" s="1" t="s">
        <v>240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 t="s">
        <v>240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 t="s">
        <v>262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263</v>
      </c>
      <c r="B18" s="1" t="s">
        <v>240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264</v>
      </c>
      <c r="B19" s="1" t="s">
        <v>240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 t="s">
        <v>265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266</v>
      </c>
      <c r="B21" s="1" t="s">
        <v>267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268</v>
      </c>
      <c r="B22" s="1" t="s">
        <v>269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270</v>
      </c>
      <c r="B23" s="1" t="s">
        <v>271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272</v>
      </c>
      <c r="B24" s="1" t="s">
        <v>273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274</v>
      </c>
      <c r="B25" s="1" t="s">
        <v>275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276</v>
      </c>
      <c r="B26" s="1" t="s">
        <v>277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278</v>
      </c>
      <c r="B2" s="1" t="s">
        <v>279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280</v>
      </c>
      <c r="B3" s="1" t="s">
        <v>281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282</v>
      </c>
      <c r="B4" s="1" t="s">
        <v>283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284</v>
      </c>
      <c r="B5" s="1" t="s">
        <v>285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286</v>
      </c>
      <c r="B6" s="1" t="s">
        <v>287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288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289</v>
      </c>
      <c r="B8" s="1" t="s">
        <v>290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291</v>
      </c>
      <c r="B9" s="4" t="s">
        <v>292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293</v>
      </c>
      <c r="B10" s="1" t="s">
        <v>294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295</v>
      </c>
      <c r="B11" s="1" t="s">
        <v>296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297</v>
      </c>
      <c r="B12" s="1" t="s">
        <v>294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298</v>
      </c>
      <c r="B13" s="1" t="s">
        <v>299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300</v>
      </c>
      <c r="B14" s="1" t="s">
        <v>301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302</v>
      </c>
      <c r="B15" s="1" t="s">
        <v>299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303</v>
      </c>
      <c r="B16" s="1" t="s">
        <v>304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305</v>
      </c>
      <c r="B17" s="1">
        <v>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306</v>
      </c>
      <c r="B18" s="1" t="s">
        <v>307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308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309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310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311</v>
      </c>
      <c r="B22" s="1">
        <v>2.04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312</v>
      </c>
      <c r="B23" s="1">
        <v>1.88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313</v>
      </c>
      <c r="B24" s="1">
        <v>1.74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314</v>
      </c>
      <c r="B25" s="1">
        <v>2.29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315</v>
      </c>
      <c r="B26" s="1">
        <v>2.04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316</v>
      </c>
      <c r="B27" s="1">
        <v>1.88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317</v>
      </c>
      <c r="B28" s="1">
        <v>1.74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318</v>
      </c>
      <c r="B29" s="1">
        <v>2.29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319</v>
      </c>
      <c r="B30" s="1">
        <v>3917888.0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320</v>
      </c>
      <c r="B31" s="1">
        <v>3917888.0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321</v>
      </c>
      <c r="B32" s="1">
        <v>3770842.0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322</v>
      </c>
      <c r="B33" s="1">
        <v>1.0862E7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323</v>
      </c>
      <c r="B34" s="1">
        <v>1.0862E7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324</v>
      </c>
      <c r="B35" s="1">
        <v>2.18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325</v>
      </c>
      <c r="B36" s="1">
        <v>2.18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326</v>
      </c>
      <c r="B37" s="1">
        <v>800.0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327</v>
      </c>
      <c r="B38" s="1">
        <v>3100.0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328</v>
      </c>
      <c r="B39" s="1">
        <v>8375216.0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329</v>
      </c>
      <c r="B40" s="1">
        <v>0.79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330</v>
      </c>
      <c r="B41" s="1">
        <v>14.4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331</v>
      </c>
      <c r="B42" s="1">
        <v>61.593792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332</v>
      </c>
      <c r="B43" s="1">
        <v>1.45058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333</v>
      </c>
      <c r="B44" s="1">
        <v>4.086845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334</v>
      </c>
      <c r="B45" s="1" t="s">
        <v>335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336</v>
      </c>
      <c r="B46" s="1">
        <v>1.0395116E8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337</v>
      </c>
      <c r="B47" s="1">
        <v>3.690073E7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338</v>
      </c>
      <c r="B48" s="1">
        <v>3772620.0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339</v>
      </c>
      <c r="B49" s="1">
        <v>198797.0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340</v>
      </c>
      <c r="B50" s="1">
        <v>131690.0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341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342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343</v>
      </c>
      <c r="B53" s="1">
        <v>0.052699998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344</v>
      </c>
      <c r="B54" s="1">
        <v>0.110010006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345</v>
      </c>
      <c r="B55" s="1">
        <v>0.00423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346</v>
      </c>
      <c r="B56" s="1">
        <v>0.64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347</v>
      </c>
      <c r="B57" s="1">
        <v>0.0582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348</v>
      </c>
      <c r="B58" s="1">
        <v>5.25079E7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349</v>
      </c>
      <c r="B59" s="1">
        <v>0.16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350</v>
      </c>
      <c r="B60" s="1">
        <v>13.875001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351</v>
      </c>
      <c r="B61" s="1">
        <v>1.6987104E9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352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353</v>
      </c>
      <c r="B63" s="1">
        <v>1.722384E9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354</v>
      </c>
      <c r="B64" s="1">
        <v>-9246141.0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355</v>
      </c>
      <c r="B65" s="1">
        <v>-4.4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356</v>
      </c>
      <c r="B66" s="1" t="s">
        <v>357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358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359</v>
      </c>
      <c r="B68" s="1">
        <v>764.487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360</v>
      </c>
      <c r="B69" s="1">
        <v>-16.868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361</v>
      </c>
      <c r="B70" s="1">
        <v>-0.6445993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362</v>
      </c>
      <c r="B71" s="1">
        <v>0.23713636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363</v>
      </c>
      <c r="B72" s="1" t="s">
        <v>364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365</v>
      </c>
      <c r="B73" s="1" t="s">
        <v>366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367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368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369</v>
      </c>
      <c r="B76" s="1" t="s">
        <v>370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371</v>
      </c>
      <c r="B77" s="1" t="s">
        <v>370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372</v>
      </c>
      <c r="B78" s="1">
        <v>1.6818246E9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373</v>
      </c>
      <c r="B79" s="1" t="s">
        <v>374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375</v>
      </c>
      <c r="B80" s="1" t="s">
        <v>376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377</v>
      </c>
      <c r="B81" s="1" t="s">
        <v>378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379</v>
      </c>
      <c r="B82" s="1" t="s">
        <v>380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381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382</v>
      </c>
      <c r="B84" s="1">
        <v>2.22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383</v>
      </c>
      <c r="B85" s="1" t="s">
        <v>384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385</v>
      </c>
      <c r="B86" s="1">
        <v>293107.0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386</v>
      </c>
      <c r="B87" s="1">
        <v>0.006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387</v>
      </c>
      <c r="B88" s="1">
        <v>-6162778.0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388</v>
      </c>
      <c r="B89" s="1">
        <v>1574479.0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389</v>
      </c>
      <c r="B90" s="1">
        <v>0.082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390</v>
      </c>
      <c r="B91" s="1">
        <v>0.172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391</v>
      </c>
      <c r="B92" s="1">
        <v>135975.0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392</v>
      </c>
      <c r="B93" s="1">
        <v>19.529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393</v>
      </c>
      <c r="B94" s="1">
        <v>0.004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394</v>
      </c>
      <c r="B95" s="1">
        <v>-0.33696997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395</v>
      </c>
      <c r="B96" s="1">
        <v>-1.00726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396</v>
      </c>
      <c r="B97" s="1">
        <v>-2915066.0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397</v>
      </c>
      <c r="B98" s="1">
        <v>-1375832.0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398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399</v>
      </c>
      <c r="B100" s="1">
        <v>-23.88473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400</v>
      </c>
      <c r="B101" s="1" t="s">
        <v>335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401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-69.0</v>
      </c>
      <c r="D3" s="1">
        <v>-5.0</v>
      </c>
      <c r="E3" s="1">
        <f>IF(D3*FORECAST(E2,B3:D3,B2:D2)&gt;0,FORECAST(E2,B3:D3,B2:D2),D3)*$X$1</f>
        <v>-29.66666667</v>
      </c>
      <c r="F3" s="1">
        <f>IF(E3*FORECAST(F2,B3:E3,B2:E2)&gt;0,FORECAST(F2,B3:E3,B2:E2),E3)*$X$1</f>
        <v>-32.16666667</v>
      </c>
      <c r="G3" s="1">
        <f>IF(F3*FORECAST(G2,B3:F3,B2:F2)&gt;0,FORECAST(G2,B3:F3,B2:F2),F3)*$X$1</f>
        <v>-34.66666667</v>
      </c>
      <c r="H3" s="1">
        <f>IF(G3*FORECAST(H2,B3:G3,B2:G2)&gt;0,FORECAST(H2,B3:G3,B2:G2),G3)*$X$1</f>
        <v>-37.16666667</v>
      </c>
      <c r="I3" s="1">
        <f>IF(H3*FORECAST(I2,B3:H3,B2:H2)&gt;0,FORECAST(I2,B3:H3,B2:H2),H3)*$X$1</f>
        <v>-39.66666667</v>
      </c>
      <c r="J3" s="1">
        <f>IF(I3*FORECAST(J2,B3:I3,B2:I2)&gt;0,FORECAST(J2,B3:I3,B2:I2),I3)*$X$1</f>
        <v>-42.16666667</v>
      </c>
      <c r="K3" s="1">
        <f>IF(J3*FORECAST(K2,B3:J3,B2:J2)&gt;0,FORECAST(K2,B3:J3,B2:J2),J3)*$X$1</f>
        <v>-44.66666667</v>
      </c>
      <c r="L3" s="5">
        <f>IF(K3*FORECAST(L2,B3:K3,B2:K2)&gt;0,FORECAST(L2,B3:K3,B2:K2),K3)*$X$1</f>
        <v>-47.16666667</v>
      </c>
      <c r="M3" s="5">
        <f>IF(L3*FORECAST(M2,B3:L3,B2:L2)&gt;0,FORECAST(M2,B3:L3,B2:L2),L3)*$X$1</f>
        <v>-49.66666667</v>
      </c>
      <c r="N3" s="5">
        <f>IF(M3*FORECAST(N2,B3:M3,B2:M2)&gt;0,FORECAST(N2,B3:M3,B2:M2),M3)*$X$1</f>
        <v>-52.16666667</v>
      </c>
      <c r="O3" s="5">
        <f>IF(N3*FORECAST(O2,B3:N3,B2:N2)&gt;0,FORECAST(O2,B3:N3,B2:N2),N3)*$X$1</f>
        <v>-54.66666667</v>
      </c>
      <c r="P3" s="5">
        <f>IF(O3*FORECAST(P2,B3:O3,B2:O2)&gt;0,FORECAST(P2,B3:O3,B2:O2),O3)*$X$1</f>
        <v>-57.16666667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</v>
      </c>
      <c r="B4" s="1">
        <v>3.0</v>
      </c>
      <c r="C4" s="1">
        <v>5.0</v>
      </c>
      <c r="D4" s="1">
        <v>-34.0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402</v>
      </c>
      <c r="B5" s="1">
        <v>25.0</v>
      </c>
      <c r="C5" s="1">
        <v>74.0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403</v>
      </c>
      <c r="L7" s="1">
        <f>IF(P3*FORECAST(P2,B3:P3,B2:P2)&gt;0,FORECAST(P2,B3:P3,B2:P2),O3)*$X$1 * (1+0.02)/(0.0781-0.02)</f>
        <v>-1003.614458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404</v>
      </c>
      <c r="L8" s="6">
        <f t="array" ref="L8">NPV(0.0781,F3:P3)</f>
        <v>-308.4413914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405</v>
      </c>
      <c r="L9" s="6">
        <f t="array" ref="L9">NPV(0.0781,F16:P16)</f>
        <v>-438.8513135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406</v>
      </c>
      <c r="L10" s="6">
        <f>L8 + L9</f>
        <v>-747.2927049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-34.0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407</v>
      </c>
      <c r="L12" s="6">
        <f>L10 - L11</f>
        <v>-713.2927049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-713.2927049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(1+0.02)/(0.0781-0.02)</f>
        <v>-1003.614458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-10.0</v>
      </c>
      <c r="C3" s="1">
        <v>-3.0</v>
      </c>
      <c r="D3" s="1">
        <v>-6.0</v>
      </c>
      <c r="E3" s="1">
        <f>IF(D3*FORECAST(E2,B3:D3,B2:D2)&gt;0,FORECAST(E2,B3:D3,B2:D2),D3)*$X$1</f>
        <v>-2.333333333</v>
      </c>
      <c r="F3" s="1">
        <f>IF(E3*FORECAST(F2,B3:E3,B2:E2)&gt;0,FORECAST(F2,B3:E3,B2:E2),E3)*$X$1</f>
        <v>-0.3333333333</v>
      </c>
      <c r="G3" s="1">
        <f>IF(F3*FORECAST(G2,B3:F3,B2:F2)&gt;0,FORECAST(G2,B3:F3,B2:F2),F3)*$X$1</f>
        <v>-0.3333333333</v>
      </c>
      <c r="H3" s="1">
        <f>IF(G3*FORECAST(H2,B3:G3,B2:G2)&gt;0,FORECAST(H2,B3:G3,B2:G2),G3)*$X$1</f>
        <v>-0.3333333333</v>
      </c>
      <c r="I3" s="1">
        <f>IF(H3*FORECAST(I2,B3:H3,B2:H2)&gt;0,FORECAST(I2,B3:H3,B2:H2),H3)*$X$1</f>
        <v>-0.3333333333</v>
      </c>
      <c r="J3" s="1">
        <f>IF(I3*FORECAST(J2,B3:I3,B2:I2)&gt;0,FORECAST(J2,B3:I3,B2:I2),I3)*$X$1</f>
        <v>-0.3333333333</v>
      </c>
      <c r="K3" s="1">
        <f>IF(J3*FORECAST(K2,B3:J3,B2:J2)&gt;0,FORECAST(K2,B3:J3,B2:J2),J3)*$X$1</f>
        <v>-0.3333333333</v>
      </c>
      <c r="L3" s="5">
        <f>IF(K3*FORECAST(L2,B3:K3,B2:K2)&gt;0,FORECAST(L2,B3:K3,B2:K2),K3)*$X$1</f>
        <v>-0.3333333333</v>
      </c>
      <c r="M3" s="5">
        <f>IF(L3*FORECAST(M2,B3:L3,B2:L2)&gt;0,FORECAST(M2,B3:L3,B2:L2),L3)*$X$1</f>
        <v>-0.3333333333</v>
      </c>
      <c r="N3" s="5">
        <f>IF(M3*FORECAST(N2,B3:M3,B2:M2)&gt;0,FORECAST(N2,B3:M3,B2:M2),M3)*$X$1</f>
        <v>-0.3333333333</v>
      </c>
      <c r="O3" s="5">
        <f>IF(N3*FORECAST(O2,B3:N3,B2:N2)&gt;0,FORECAST(O2,B3:N3,B2:N2),N3)*$X$1</f>
        <v>-0.3333333333</v>
      </c>
      <c r="P3" s="5">
        <f>IF(O3*FORECAST(P2,B3:O3,B2:O2)&gt;0,FORECAST(P2,B3:O3,B2:O2),O3)*$X$1</f>
        <v>-0.3333333333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</v>
      </c>
      <c r="B4" s="1">
        <v>3.0</v>
      </c>
      <c r="C4" s="1">
        <v>5.0</v>
      </c>
      <c r="D4" s="1">
        <v>-34.0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402</v>
      </c>
      <c r="B5" s="1">
        <v>25.0</v>
      </c>
      <c r="C5" s="1">
        <v>74.0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403</v>
      </c>
      <c r="L7" s="1">
        <f>IF(P3*FORECAST(P2,B3:P3,B2:P2)&gt;0,FORECAST(P2,B3:P3,B2:P2),O3)*$X$1 * (1+0.02)/(0.0781-0.02)</f>
        <v>-5.851979346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404</v>
      </c>
      <c r="L8" s="6">
        <f t="array" ref="L8">NPV(0.0781,F3:P3)</f>
        <v>-2.401746408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405</v>
      </c>
      <c r="L9" s="6">
        <f t="array" ref="L9">NPV(0.0781,F16:P16)</f>
        <v>-2.558899787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406</v>
      </c>
      <c r="L10" s="6">
        <f>L8 + L9</f>
        <v>-4.960646195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-34.0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407</v>
      </c>
      <c r="L12" s="6">
        <f>L10 - L11</f>
        <v>29.0393538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408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29.0393538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(1+0.02)/(0.0781-0.02)</f>
        <v>-5.851979346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