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<sst xmlns="http://schemas.openxmlformats.org/spreadsheetml/2006/main" count="457" uniqueCount="366">
  <si>
    <t>ticker</t>
  </si>
  <si>
    <t>THCP</t>
  </si>
  <si>
    <t>nombre</t>
  </si>
  <si>
    <t>THUNDER BRIDGE CAPITAL PA</t>
  </si>
  <si>
    <t>empresa</t>
  </si>
  <si>
    <t>No encontrado</t>
  </si>
  <si>
    <t>Open</t>
  </si>
  <si>
    <t>Target Price</t>
  </si>
  <si>
    <t>Upside</t>
  </si>
  <si>
    <t>4.75%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</si>
  <si>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</si>
  <si>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</si>
  <si>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</si>
  <si>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</si>
  <si>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</si>
  <si>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</si>
  <si>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</si>
  <si>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</si>
  <si>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</si>
  <si>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</si>
  <si>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</si>
  <si>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</si>
  <si>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</si>
  <si>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</si>
  <si>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</si>
  <si>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</si>
  <si>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</si>
  <si>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</si>
  <si>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</si>
  <si>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</si>
  <si>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</si>
  <si>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</si>
  <si>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</si>
  <si>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</si>
  <si>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</si>
  <si>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</si>
  <si>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</si>
  <si>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</si>
  <si>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</si>
  <si>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</si>
  <si>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</si>
  <si>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</si>
  <si>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</si>
  <si>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</si>
  <si>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</si>
  <si>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</si>
  <si>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</si>
  <si>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</si>
  <si>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</si>
  <si>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</si>
  <si>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</si>
  <si>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</si>
  <si>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</si>
  <si>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</si>
  <si>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</si>
  <si>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</si>
  <si>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</si>
  <si>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</si>
  <si>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</si>
  <si>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</si>
  <si>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</si>
  <si>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</si>
  <si>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</si>
  <si>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</si>
  <si>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</si>
  <si>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-0.39</t>
  </si>
  <si>
    <t>-0.36</t>
  </si>
  <si>
    <t>-1.43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</si>
  <si>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</si>
  <si>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</si>
  <si>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</si>
  <si>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</si>
  <si>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</si>
  <si>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</si>
  <si>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</si>
  <si>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</si>
  <si>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</si>
  <si>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</si>
  <si>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</si>
  <si>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</si>
  <si>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</si>
  <si>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</si>
  <si>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</si>
  <si>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</si>
  <si>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</si>
  <si>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</si>
  <si>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</si>
  <si>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</si>
  <si>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</si>
  <si>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</si>
  <si>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-0.01</t>
  </si>
  <si>
    <t>0.12</t>
  </si>
  <si>
    <t>0.21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</si>
  <si>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</si>
  <si>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</si>
  <si>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</si>
  <si>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</si>
  <si>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</si>
  <si>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</si>
  <si>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0.08</t>
  </si>
  <si>
    <t>0.17</t>
  </si>
  <si>
    <t>Normalized Diluted EPS</t>
  </si>
  <si>
    <t>EBITA</t>
  </si>
  <si>
    <t>EBIT</t>
  </si>
  <si>
    <t>Effective Tax Rate - (Ratio)</t>
  </si>
  <si>
    <t>7.58</t>
  </si>
  <si>
    <t>22.81</t>
  </si>
  <si>
    <t>Current Domestic Taxes</t>
  </si>
  <si>
    <t>Total Current Taxes</t>
  </si>
  <si>
    <t>Normalized Net Income</t>
  </si>
  <si>
    <t>Profitability</t>
  </si>
  <si>
    <t>Return on Assets</t>
  </si>
  <si>
    <t>-0.67</t>
  </si>
  <si>
    <t>-0.63</t>
  </si>
  <si>
    <t>Return on Total Capital</t>
  </si>
  <si>
    <t>14.28</t>
  </si>
  <si>
    <t>6.92</t>
  </si>
  <si>
    <t>Return On Equity %</t>
  </si>
  <si>
    <t>-33.43</t>
  </si>
  <si>
    <t>-31.41</t>
  </si>
  <si>
    <t>Return on Common Equity</t>
  </si>
  <si>
    <t>Short Term Liquidity</t>
  </si>
  <si>
    <t>Current Ratio</t>
  </si>
  <si>
    <t>4.38</t>
  </si>
  <si>
    <t>0.07</t>
  </si>
  <si>
    <t>Quick Ratio</t>
  </si>
  <si>
    <t>2.63</t>
  </si>
  <si>
    <t>0.02</t>
  </si>
  <si>
    <t>Operating Cash Flow to Current Liabilities</t>
  </si>
  <si>
    <t>-3.74</t>
  </si>
  <si>
    <t>-0.43</t>
  </si>
  <si>
    <t>Long Term Solvency</t>
  </si>
  <si>
    <t>Total Debt/Equity</t>
  </si>
  <si>
    <t>-1.91</t>
  </si>
  <si>
    <t>-5.43</t>
  </si>
  <si>
    <t>Total Debt / Total Capital</t>
  </si>
  <si>
    <t>-1.94</t>
  </si>
  <si>
    <t>-5.74</t>
  </si>
  <si>
    <t>Total Liabilities / Total Assets</t>
  </si>
  <si>
    <t>104.92</t>
  </si>
  <si>
    <t>104.5</t>
  </si>
  <si>
    <t>138.56</t>
  </si>
  <si>
    <t>Growth Over Prior Year</t>
  </si>
  <si>
    <t>EBITA, 1 Yr. Growth %</t>
  </si>
  <si>
    <t>180.97</t>
  </si>
  <si>
    <t>-54.81</t>
  </si>
  <si>
    <t>EBIT, 1 Yr. Growth %</t>
  </si>
  <si>
    <t>Earnings From Cont. Operations, 1 Yr. Growth %</t>
  </si>
  <si>
    <t>43.07</t>
  </si>
  <si>
    <t>Net Income, 1 Yr. Growth %</t>
  </si>
  <si>
    <t>Normalized Net Income, 1 Yr. Growth %</t>
  </si>
  <si>
    <t>50.02</t>
  </si>
  <si>
    <t>Diluted EPS Before Extra, 1 Yr. Growth %</t>
  </si>
  <si>
    <t>116.65</t>
  </si>
  <si>
    <t>Total Assets, 1 Yr. Growth %</t>
  </si>
  <si>
    <t>1.03</t>
  </si>
  <si>
    <t>-84.46</t>
  </si>
  <si>
    <t>Tangible Book Value, 1 Yr. Growth %</t>
  </si>
  <si>
    <t>-7.59</t>
  </si>
  <si>
    <t>22.95</t>
  </si>
  <si>
    <t>Common Equity, 1 Yr. Growth %</t>
  </si>
  <si>
    <t>Cash From Operations, 1 Yr. Growth %</t>
  </si>
  <si>
    <t>14.02</t>
  </si>
  <si>
    <t>137.62</t>
  </si>
  <si>
    <t>Levered Free Cash Flow, 1 Yr. Growth %</t>
  </si>
  <si>
    <t>78.82</t>
  </si>
  <si>
    <t>Unlevered Free Cash Flow, 1 Yr. Growth %</t>
  </si>
  <si>
    <t>Compound Annual Growth Rate Over Two Years</t>
  </si>
  <si>
    <t>EBITA, 2 Yr. CAGR %</t>
  </si>
  <si>
    <t>23.87</t>
  </si>
  <si>
    <t>EBIT, 2 Yr. CAGR %</t>
  </si>
  <si>
    <t>Earnings From Cont. Operations, 2 Yr. CAGR %</t>
  </si>
  <si>
    <t>396.83</t>
  </si>
  <si>
    <t>Net Income, 2 Yr. CAGR %</t>
  </si>
  <si>
    <t>Normalized Net Income, 2 Yr. CAGR %</t>
  </si>
  <si>
    <t>465.51</t>
  </si>
  <si>
    <t>Diluted EPS Before Extra, 2 Yr. CAGR %</t>
  </si>
  <si>
    <t>371.97</t>
  </si>
  <si>
    <t>Total Assets, 2 Yr. CAGR %</t>
  </si>
  <si>
    <t>-60.37</t>
  </si>
  <si>
    <t>Tangible Book Value, 2 Yr. CAGR %</t>
  </si>
  <si>
    <t>10.92</t>
  </si>
  <si>
    <t>Common Equity, 2 Yr. CAGR %</t>
  </si>
  <si>
    <t>Cash From Operations, 2 Yr. CAGR %</t>
  </si>
  <si>
    <t>64.6</t>
  </si>
  <si>
    <t>2021</t>
  </si>
  <si>
    <t>2022</t>
  </si>
  <si>
    <t>2023</t>
  </si>
  <si>
    <t>Capitalization
                                    1</t>
  </si>
  <si>
    <t>294.9</t>
  </si>
  <si>
    <t>300.2</t>
  </si>
  <si>
    <t>103</t>
  </si>
  <si>
    <t>Change</t>
  </si>
  <si>
    <t>-</t>
  </si>
  <si>
    <t>1.79%</t>
  </si>
  <si>
    <t>-65.69%</t>
  </si>
  <si>
    <t>Enterprise Value (EV)
                                    1</t>
  </si>
  <si>
    <t>294.3</t>
  </si>
  <si>
    <t>300.4</t>
  </si>
  <si>
    <t>103.8</t>
  </si>
  <si>
    <t>2.05%</t>
  </si>
  <si>
    <t>-65.45%</t>
  </si>
  <si>
    <t>P/E ratio</t>
  </si>
  <si>
    <t>-1,059x</t>
  </si>
  <si>
    <t>79.9x</t>
  </si>
  <si>
    <t>49.8x</t>
  </si>
  <si>
    <t>PBR</t>
  </si>
  <si>
    <t>-25.2x</t>
  </si>
  <si>
    <t>-27.8x</t>
  </si>
  <si>
    <t>-7.16x</t>
  </si>
  <si>
    <t>PEG</t>
  </si>
  <si>
    <t>-0x</t>
  </si>
  <si>
    <t>0.8x</t>
  </si>
  <si>
    <t>Capitalization / Revenue</t>
  </si>
  <si>
    <t>EV / Revenue</t>
  </si>
  <si>
    <t>EV / EBITDA</t>
  </si>
  <si>
    <t>EV / EBIT</t>
  </si>
  <si>
    <t>-325x</t>
  </si>
  <si>
    <t>-118x</t>
  </si>
  <si>
    <t>-74.7x</t>
  </si>
  <si>
    <t>EV / FCF</t>
  </si>
  <si>
    <t>848,337,292x</t>
  </si>
  <si>
    <t>63,153,591x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</si>
  <si>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</si>
  <si>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</si>
  <si>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</si>
  <si>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</si>
  <si>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</si>
  <si>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-0.009214</t>
  </si>
  <si>
    <t>0.1244</t>
  </si>
  <si>
    <t>0.2052</t>
  </si>
  <si>
    <t>Distribution rate</t>
  </si>
  <si>
    <t>Net sales</t>
  </si>
  <si>
    <t>EBITDA</t>
  </si>
  <si>
    <t>EBIT
                                    1</t>
  </si>
  <si>
    <t>-0.9058</t>
  </si>
  <si>
    <t>-2.545</t>
  </si>
  <si>
    <t>-1.39</t>
  </si>
  <si>
    <t>Net income
                                    1</t>
  </si>
  <si>
    <t>-0.1659</t>
  </si>
  <si>
    <t>3.758</t>
  </si>
  <si>
    <t>4.095</t>
  </si>
  <si>
    <t>Net Debt
                                    1</t>
  </si>
  <si>
    <t>-0.5593</t>
  </si>
  <si>
    <t>0.174</t>
  </si>
  <si>
    <t>0.768</t>
  </si>
  <si>
    <t>Reference price
                                    2</t>
  </si>
  <si>
    <t>9.76</t>
  </si>
  <si>
    <t>9.94</t>
  </si>
  <si>
    <t>10.22</t>
  </si>
  <si>
    <t>Nbr of stocks (in thousands)</t>
  </si>
  <si>
    <t>30,214</t>
  </si>
  <si>
    <t>10,078</t>
  </si>
  <si>
    <t>Announcement Date</t>
  </si>
  <si>
    <t>3/30/22</t>
  </si>
  <si>
    <t>3/31/23</t>
  </si>
  <si>
    <t>4/1/24</t>
  </si>
  <si>
    <t>address1</t>
  </si>
  <si>
    <t>9912 Georgetown Pike</t>
  </si>
  <si>
    <t>address2</t>
  </si>
  <si>
    <t>Suite D203</t>
  </si>
  <si>
    <t>city</t>
  </si>
  <si>
    <t>Great Falls</t>
  </si>
  <si>
    <t>state</t>
  </si>
  <si>
    <t>VA</t>
  </si>
  <si>
    <t>zip</t>
  </si>
  <si>
    <t>22066</t>
  </si>
  <si>
    <t>country</t>
  </si>
  <si>
    <t>phone</t>
  </si>
  <si>
    <t>202 431 0507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</si>
  <si>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</si>
  <si>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</si>
  <si>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</si>
  <si>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</si>
  <si>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</si>
  <si>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</si>
  <si>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</si>
  <si>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</si>
  <si>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</si>
  <si>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</si>
  <si>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</si>
  <si>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Thunder Bridge Capital Partners IV Inc. does not have significant operations. It intends to effect a merger, capital stock exchange, asset acquisition, stock purchase, reorganization, or similar business combination with one or more businesses. The company was incorporated in 2021 and is based in Great Falls, Virginia.</t>
  </si>
  <si>
    <t>companyOfficers</t>
  </si>
  <si>
    <t>[{'maxAge': 1, 'name': 'Mr. Gary A. Simanson', 'age': 62, 'title': 'President, CEO &amp; Director', 'yearBorn': 1961, 'exercisedValue': 0, 'unexercisedValue': 0}, {'maxAge': 1, 'name': 'Mr. William A. Houlihan', 'age': 68, 'title': 'Chief Financial Officer', 'yearBorn': 1955,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</si>
  <si>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</si>
  <si>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</si>
  <si>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</si>
  <si>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</si>
  <si>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</si>
  <si>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</si>
  <si>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</si>
  <si>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</si>
  <si>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</si>
  <si>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</si>
  <si>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</si>
  <si>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</si>
  <si>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</si>
  <si>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</si>
  <si>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</si>
  <si>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</si>
  <si>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</si>
  <si>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</si>
  <si>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</si>
  <si>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</si>
  <si>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</si>
  <si>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</si>
  <si>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</si>
  <si>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</si>
  <si>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</si>
  <si>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</si>
  <si>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</si>
  <si>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</si>
  <si>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</si>
  <si>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</si>
  <si>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</si>
  <si>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</si>
  <si>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</si>
  <si>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</si>
  <si>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</si>
  <si>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</si>
  <si>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</si>
  <si>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</si>
  <si>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</si>
  <si>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</si>
  <si>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</si>
  <si>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</si>
  <si>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</si>
  <si>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</si>
  <si>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</si>
  <si>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</si>
  <si>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</si>
  <si>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</si>
  <si>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</si>
  <si>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</si>
  <si>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</si>
  <si>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Thunder Bridge Capital Partners</t>
  </si>
  <si>
    <t>longName</t>
  </si>
  <si>
    <t>Thunder Bridge Capital Partners IV Inc.</t>
  </si>
  <si>
    <t>firstTradeDateEpochUtc</t>
  </si>
  <si>
    <t>timeZoneFullName</t>
  </si>
  <si>
    <t>America/New_York</t>
  </si>
  <si>
    <t>timeZoneShortName</t>
  </si>
  <si>
    <t>EST</t>
  </si>
  <si>
    <t>uuid</t>
  </si>
  <si>
    <t>2e442db5-19ab-3736-a59c-c6e51cd34c29</t>
  </si>
  <si>
    <t>messageBoardId</t>
  </si>
  <si>
    <t>finmb_707515607</t>
  </si>
  <si>
    <t>gmtOffSetMilliseconds</t>
  </si>
  <si>
    <t>currentPrice</t>
  </si>
  <si>
    <t>recommendationKey</t>
  </si>
  <si>
    <t>none</t>
  </si>
  <si>
    <t>totalCash</t>
  </si>
  <si>
    <t>totalDebt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</si>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</sst>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13.85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14.5073214794036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1.16105456E8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-1.427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-16.0</v>
      </c>
      <c r="C2" s="1">
        <v>3.0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-47.0</v>
      </c>
      <c r="C3" s="1">
        <v>-6.0</v>
      </c>
      <c r="D3" s="1">
        <v>-6.0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21.0</v>
      </c>
      <c r="C4" s="1">
        <v>1.0</v>
      </c>
      <c r="D4" s="1">
        <v>-46.0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30.0</v>
      </c>
      <c r="D5" s="1">
        <v>78.0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-37.0</v>
      </c>
      <c r="C6" s="1">
        <v>25.0</v>
      </c>
      <c r="D6" s="1">
        <v>11.0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-79.0</v>
      </c>
      <c r="C7" s="1">
        <v>-90.0</v>
      </c>
      <c r="D7" s="1">
        <v>-2.0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-237.0</v>
      </c>
      <c r="C8" s="1">
        <v>17.0</v>
      </c>
      <c r="D8" s="1">
        <v>209.0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-237.0</v>
      </c>
      <c r="C9" s="1">
        <v>17.0</v>
      </c>
      <c r="D9" s="1">
        <v>209.0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10.0</v>
      </c>
      <c r="C10" s="1">
        <v>20.0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10.0</v>
      </c>
      <c r="C11" s="1">
        <v>20.0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-10.0</v>
      </c>
      <c r="C12" s="1">
        <v>0.0</v>
      </c>
      <c r="D12" s="1">
        <v>-60.0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-10.0</v>
      </c>
      <c r="C13" s="1">
        <v>0.0</v>
      </c>
      <c r="D13" s="1">
        <v>-60.0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238.0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0.0</v>
      </c>
      <c r="C15" s="1">
        <v>0.0</v>
      </c>
      <c r="D15" s="1">
        <v>-207.0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-41.0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238.0</v>
      </c>
      <c r="C17" s="1">
        <v>20.0</v>
      </c>
      <c r="D17" s="1">
        <v>-207.0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55.0</v>
      </c>
      <c r="C18" s="1">
        <v>-52.0</v>
      </c>
      <c r="D18" s="1">
        <v>-1.0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36.0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35.0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35.0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-1.0</v>
      </c>
      <c r="D23" s="1">
        <v>-2.0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 t="s">
        <v>40</v>
      </c>
      <c r="C24" s="1">
        <v>20.0</v>
      </c>
      <c r="D24" s="1">
        <v>57.0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55.0</v>
      </c>
      <c r="C3" s="1">
        <v>3.0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55.0</v>
      </c>
      <c r="C4" s="1">
        <v>3.0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37.0</v>
      </c>
      <c r="C5" s="1">
        <v>12.0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-3.0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93.0</v>
      </c>
      <c r="C7" s="1">
        <v>15.0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237.0</v>
      </c>
      <c r="C8" s="1">
        <v>240.0</v>
      </c>
      <c r="D8" s="1">
        <v>37.0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1">
        <v>237.0</v>
      </c>
      <c r="C9" s="1">
        <v>240.0</v>
      </c>
      <c r="D9" s="1">
        <v>37.0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21.0</v>
      </c>
      <c r="C11" s="1">
        <v>1.0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0.0</v>
      </c>
      <c r="C12" s="1">
        <v>0.0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0.0</v>
      </c>
      <c r="C13" s="1">
        <v>20.0</v>
      </c>
      <c r="D13" s="1">
        <v>78.0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0.0</v>
      </c>
      <c r="C14" s="1">
        <v>30.0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21.0</v>
      </c>
      <c r="C15" s="1">
        <v>2.0</v>
      </c>
      <c r="D15" s="1">
        <v>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249.0</v>
      </c>
      <c r="C16" s="1">
        <v>249.0</v>
      </c>
      <c r="D16" s="1">
        <v>45.0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249.0</v>
      </c>
      <c r="C17" s="1">
        <v>251.0</v>
      </c>
      <c r="D17" s="1">
        <v>51.0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656.0</v>
      </c>
      <c r="C18" s="1">
        <v>656.0</v>
      </c>
      <c r="D18" s="1">
        <v>656.0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-11.0</v>
      </c>
      <c r="C19" s="1">
        <v>-10.0</v>
      </c>
      <c r="D19" s="1">
        <v>-14.0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-11.0</v>
      </c>
      <c r="C20" s="1">
        <v>-10.0</v>
      </c>
      <c r="D20" s="1">
        <v>-14.0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-11.0</v>
      </c>
      <c r="C21" s="1">
        <v>-10.0</v>
      </c>
      <c r="D21" s="1">
        <v>-14.0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237.0</v>
      </c>
      <c r="C22" s="1">
        <v>240.0</v>
      </c>
      <c r="D22" s="1">
        <v>37.0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30.0</v>
      </c>
      <c r="C24" s="1">
        <v>30.0</v>
      </c>
      <c r="D24" s="1">
        <v>10.0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>
        <v>30.0</v>
      </c>
      <c r="C25" s="1">
        <v>30.0</v>
      </c>
      <c r="D25" s="1">
        <v>10.0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 t="s">
        <v>65</v>
      </c>
      <c r="C26" s="1" t="s">
        <v>66</v>
      </c>
      <c r="D26" s="1" t="s">
        <v>67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-11.0</v>
      </c>
      <c r="C27" s="1">
        <v>-10.0</v>
      </c>
      <c r="D27" s="1">
        <v>-14.0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 t="s">
        <v>65</v>
      </c>
      <c r="C28" s="1" t="s">
        <v>66</v>
      </c>
      <c r="D28" s="1" t="s">
        <v>67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 t="s">
        <v>40</v>
      </c>
      <c r="C29" s="1">
        <v>20.0</v>
      </c>
      <c r="D29" s="1">
        <v>78.0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-55.0</v>
      </c>
      <c r="C30" s="1">
        <v>17.0</v>
      </c>
      <c r="D30" s="1">
        <v>76.0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2.0</v>
      </c>
      <c r="C32" s="1">
        <v>2.0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</v>
      </c>
      <c r="B2" s="1">
        <v>90.0</v>
      </c>
      <c r="C2" s="1">
        <v>2.0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</v>
      </c>
      <c r="B3" s="1">
        <v>90.0</v>
      </c>
      <c r="C3" s="1">
        <v>2.0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</v>
      </c>
      <c r="B4" s="1">
        <v>-90.0</v>
      </c>
      <c r="C4" s="1">
        <v>-2.0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77</v>
      </c>
      <c r="B5" s="1">
        <v>0.0</v>
      </c>
      <c r="C5" s="1">
        <v>3.0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78</v>
      </c>
      <c r="B6" s="1">
        <v>0.0</v>
      </c>
      <c r="C6" s="1">
        <v>3.0</v>
      </c>
      <c r="D6" s="1">
        <v>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79</v>
      </c>
      <c r="B7" s="1">
        <v>73.0</v>
      </c>
      <c r="C7" s="1">
        <v>3.0</v>
      </c>
      <c r="D7" s="1">
        <v>53.0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80</v>
      </c>
      <c r="B8" s="1">
        <v>-16.0</v>
      </c>
      <c r="C8" s="1">
        <v>4.0</v>
      </c>
      <c r="D8" s="1">
        <v>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81</v>
      </c>
      <c r="B9" s="1">
        <v>-16.0</v>
      </c>
      <c r="C9" s="1">
        <v>4.0</v>
      </c>
      <c r="D9" s="1">
        <v>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82</v>
      </c>
      <c r="B10" s="1">
        <v>0.0</v>
      </c>
      <c r="C10" s="1">
        <v>30.0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</v>
      </c>
      <c r="B11" s="1">
        <v>-16.0</v>
      </c>
      <c r="C11" s="1">
        <v>3.0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84</v>
      </c>
      <c r="B12" s="1">
        <v>-16.0</v>
      </c>
      <c r="C12" s="1">
        <v>3.0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85</v>
      </c>
      <c r="B13" s="1">
        <v>-16.0</v>
      </c>
      <c r="C13" s="1">
        <v>3.0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</v>
      </c>
      <c r="B14" s="1">
        <v>-16.0</v>
      </c>
      <c r="C14" s="1">
        <v>3.0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87</v>
      </c>
      <c r="B15" s="1">
        <v>-16.0</v>
      </c>
      <c r="C15" s="1">
        <v>3.0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89</v>
      </c>
      <c r="B17" s="1" t="s">
        <v>90</v>
      </c>
      <c r="C17" s="1" t="s">
        <v>91</v>
      </c>
      <c r="D17" s="1" t="s">
        <v>92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 t="s">
        <v>90</v>
      </c>
      <c r="C18" s="1" t="s">
        <v>91</v>
      </c>
      <c r="D18" s="1" t="s">
        <v>92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18.0</v>
      </c>
      <c r="C19" s="1">
        <v>30.0</v>
      </c>
      <c r="D19" s="1">
        <v>19.0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 t="s">
        <v>90</v>
      </c>
      <c r="C20" s="1" t="s">
        <v>91</v>
      </c>
      <c r="D20" s="1" t="s">
        <v>92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 t="s">
        <v>90</v>
      </c>
      <c r="C21" s="1" t="s">
        <v>91</v>
      </c>
      <c r="D21" s="1" t="s">
        <v>92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18.0</v>
      </c>
      <c r="C22" s="1">
        <v>30.0</v>
      </c>
      <c r="D22" s="1">
        <v>19.0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1" t="s">
        <v>90</v>
      </c>
      <c r="C23" s="1" t="s">
        <v>99</v>
      </c>
      <c r="D23" s="1" t="s">
        <v>100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 t="s">
        <v>90</v>
      </c>
      <c r="C24" s="1" t="s">
        <v>99</v>
      </c>
      <c r="D24" s="1" t="s">
        <v>100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</v>
      </c>
      <c r="B26" s="1">
        <v>-90.0</v>
      </c>
      <c r="C26" s="1">
        <v>-2.0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103</v>
      </c>
      <c r="B27" s="1">
        <v>-90.0</v>
      </c>
      <c r="C27" s="1">
        <v>-2.0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104</v>
      </c>
      <c r="B28" s="1">
        <v>0.0</v>
      </c>
      <c r="C28" s="1" t="s">
        <v>105</v>
      </c>
      <c r="D28" s="1" t="s">
        <v>106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107</v>
      </c>
      <c r="B29" s="1">
        <v>0.0</v>
      </c>
      <c r="C29" s="1">
        <v>30.0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108</v>
      </c>
      <c r="B30" s="1">
        <v>0.0</v>
      </c>
      <c r="C30" s="1">
        <v>30.0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109</v>
      </c>
      <c r="B31" s="1">
        <v>-10.0</v>
      </c>
      <c r="C31" s="1">
        <v>2.0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 t="s">
        <v>112</v>
      </c>
      <c r="D3" s="1" t="s">
        <v>113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0.0</v>
      </c>
      <c r="C4" s="1" t="s">
        <v>115</v>
      </c>
      <c r="D4" s="1" t="s">
        <v>116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1" t="s">
        <v>119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0.0</v>
      </c>
      <c r="C6" s="1" t="s">
        <v>118</v>
      </c>
      <c r="D6" s="1" t="s">
        <v>119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 t="s">
        <v>123</v>
      </c>
      <c r="C8" s="1" t="s">
        <v>124</v>
      </c>
      <c r="D8" s="1" t="s">
        <v>40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</v>
      </c>
      <c r="B9" s="1" t="s">
        <v>126</v>
      </c>
      <c r="C9" s="1" t="s">
        <v>127</v>
      </c>
      <c r="D9" s="1" t="s">
        <v>40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 t="s">
        <v>129</v>
      </c>
      <c r="C10" s="1" t="s">
        <v>130</v>
      </c>
      <c r="D10" s="1" t="s">
        <v>66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 t="s">
        <v>133</v>
      </c>
      <c r="D12" s="1" t="s">
        <v>134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0.0</v>
      </c>
      <c r="C13" s="1" t="s">
        <v>136</v>
      </c>
      <c r="D13" s="1" t="s">
        <v>137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 t="s">
        <v>139</v>
      </c>
      <c r="C14" s="1" t="s">
        <v>140</v>
      </c>
      <c r="D14" s="1" t="s">
        <v>141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143</v>
      </c>
      <c r="B16" s="1">
        <v>0.0</v>
      </c>
      <c r="C16" s="1" t="s">
        <v>144</v>
      </c>
      <c r="D16" s="1" t="s">
        <v>145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0.0</v>
      </c>
      <c r="C17" s="1" t="s">
        <v>144</v>
      </c>
      <c r="D17" s="1" t="s">
        <v>145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0.0</v>
      </c>
      <c r="C18" s="1">
        <v>0.0</v>
      </c>
      <c r="D18" s="1" t="s">
        <v>148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>
        <v>0.0</v>
      </c>
      <c r="C19" s="1">
        <v>0.0</v>
      </c>
      <c r="D19" s="1" t="s">
        <v>148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>
        <v>0.0</v>
      </c>
      <c r="C20" s="1">
        <v>0.0</v>
      </c>
      <c r="D20" s="1" t="s">
        <v>151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>
        <v>0.0</v>
      </c>
      <c r="D21" s="1" t="s">
        <v>153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 t="s">
        <v>155</v>
      </c>
      <c r="D22" s="1" t="s">
        <v>156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 t="s">
        <v>158</v>
      </c>
      <c r="D23" s="1" t="s">
        <v>159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0.0</v>
      </c>
      <c r="C24" s="1" t="s">
        <v>158</v>
      </c>
      <c r="D24" s="1" t="s">
        <v>159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0.0</v>
      </c>
      <c r="C25" s="1" t="s">
        <v>162</v>
      </c>
      <c r="D25" s="1" t="s">
        <v>163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0.0</v>
      </c>
      <c r="C26" s="1">
        <v>0.0</v>
      </c>
      <c r="D26" s="1" t="s">
        <v>165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0.0</v>
      </c>
      <c r="C27" s="1">
        <v>0.0</v>
      </c>
      <c r="D27" s="1" t="s">
        <v>165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0.0</v>
      </c>
      <c r="C29" s="1">
        <v>0.0</v>
      </c>
      <c r="D29" s="1" t="s">
        <v>169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>
        <v>0.0</v>
      </c>
      <c r="C30" s="1">
        <v>0.0</v>
      </c>
      <c r="D30" s="1" t="s">
        <v>169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>
        <v>0.0</v>
      </c>
      <c r="C31" s="1">
        <v>0.0</v>
      </c>
      <c r="D31" s="1" t="s">
        <v>172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0.0</v>
      </c>
      <c r="C32" s="1">
        <v>0.0</v>
      </c>
      <c r="D32" s="1" t="s">
        <v>172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>
        <v>0.0</v>
      </c>
      <c r="C33" s="1">
        <v>0.0</v>
      </c>
      <c r="D33" s="1" t="s">
        <v>175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>
        <v>0.0</v>
      </c>
      <c r="C34" s="1">
        <v>0.0</v>
      </c>
      <c r="D34" s="1" t="s">
        <v>177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0.0</v>
      </c>
      <c r="C35" s="1">
        <v>0.0</v>
      </c>
      <c r="D35" s="1" t="s">
        <v>179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1">
        <v>0.0</v>
      </c>
      <c r="C36" s="1">
        <v>0.0</v>
      </c>
      <c r="D36" s="1" t="s">
        <v>181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182</v>
      </c>
      <c r="B37" s="1">
        <v>0.0</v>
      </c>
      <c r="C37" s="1">
        <v>0.0</v>
      </c>
      <c r="D37" s="1" t="s">
        <v>181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0.0</v>
      </c>
      <c r="C38" s="1">
        <v>0.0</v>
      </c>
      <c r="D38" s="1" t="s">
        <v>184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185</v>
      </c>
      <c r="C1" s="1" t="s">
        <v>186</v>
      </c>
      <c r="D1" s="1" t="s">
        <v>187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188</v>
      </c>
      <c r="B2" s="1" t="s">
        <v>189</v>
      </c>
      <c r="C2" s="1" t="s">
        <v>190</v>
      </c>
      <c r="D2" s="1" t="s">
        <v>191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 t="s">
        <v>193</v>
      </c>
      <c r="C3" s="1" t="s">
        <v>194</v>
      </c>
      <c r="D3" s="1" t="s">
        <v>195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196</v>
      </c>
      <c r="B4" s="1" t="s">
        <v>197</v>
      </c>
      <c r="C4" s="1" t="s">
        <v>198</v>
      </c>
      <c r="D4" s="1" t="s">
        <v>199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192</v>
      </c>
      <c r="B5" s="1" t="s">
        <v>193</v>
      </c>
      <c r="C5" s="1" t="s">
        <v>200</v>
      </c>
      <c r="D5" s="1" t="s">
        <v>201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202</v>
      </c>
      <c r="B6" s="1" t="s">
        <v>203</v>
      </c>
      <c r="C6" s="1" t="s">
        <v>204</v>
      </c>
      <c r="D6" s="1" t="s">
        <v>205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1" t="s">
        <v>207</v>
      </c>
      <c r="C7" s="1" t="s">
        <v>208</v>
      </c>
      <c r="D7" s="1" t="s">
        <v>209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210</v>
      </c>
      <c r="B8" s="1" t="s">
        <v>193</v>
      </c>
      <c r="C8" s="1" t="s">
        <v>211</v>
      </c>
      <c r="D8" s="1" t="s">
        <v>212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213</v>
      </c>
      <c r="B9" s="1" t="s">
        <v>193</v>
      </c>
      <c r="C9" s="1" t="s">
        <v>193</v>
      </c>
      <c r="D9" s="1" t="s">
        <v>193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193</v>
      </c>
      <c r="C10" s="1" t="s">
        <v>193</v>
      </c>
      <c r="D10" s="1" t="s">
        <v>193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215</v>
      </c>
      <c r="B11" s="1" t="s">
        <v>193</v>
      </c>
      <c r="C11" s="1" t="s">
        <v>193</v>
      </c>
      <c r="D11" s="1" t="s">
        <v>193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216</v>
      </c>
      <c r="B12" s="1" t="s">
        <v>217</v>
      </c>
      <c r="C12" s="1" t="s">
        <v>218</v>
      </c>
      <c r="D12" s="1" t="s">
        <v>219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220</v>
      </c>
      <c r="B13" s="1" t="s">
        <v>193</v>
      </c>
      <c r="C13" s="1" t="s">
        <v>221</v>
      </c>
      <c r="D13" s="1" t="s">
        <v>222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223</v>
      </c>
      <c r="B14" s="1" t="s">
        <v>193</v>
      </c>
      <c r="C14" s="1" t="s">
        <v>224</v>
      </c>
      <c r="D14" s="1" t="s">
        <v>224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225</v>
      </c>
      <c r="B15" s="1" t="s">
        <v>193</v>
      </c>
      <c r="C15" s="1" t="s">
        <v>193</v>
      </c>
      <c r="D15" s="1" t="s">
        <v>193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226</v>
      </c>
      <c r="B16" s="1" t="s">
        <v>193</v>
      </c>
      <c r="C16" s="1" t="s">
        <v>193</v>
      </c>
      <c r="D16" s="1" t="s">
        <v>193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227</v>
      </c>
      <c r="B17" s="1" t="s">
        <v>228</v>
      </c>
      <c r="C17" s="1" t="s">
        <v>229</v>
      </c>
      <c r="D17" s="1" t="s">
        <v>230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231</v>
      </c>
      <c r="B18" s="1" t="s">
        <v>193</v>
      </c>
      <c r="C18" s="1" t="s">
        <v>193</v>
      </c>
      <c r="D18" s="1" t="s">
        <v>193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232</v>
      </c>
      <c r="B19" s="1" t="s">
        <v>193</v>
      </c>
      <c r="C19" s="1" t="s">
        <v>193</v>
      </c>
      <c r="D19" s="1" t="s">
        <v>193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233</v>
      </c>
      <c r="B20" s="1" t="s">
        <v>193</v>
      </c>
      <c r="C20" s="1" t="s">
        <v>193</v>
      </c>
      <c r="D20" s="1" t="s">
        <v>193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234</v>
      </c>
      <c r="B21" s="1" t="s">
        <v>235</v>
      </c>
      <c r="C21" s="1" t="s">
        <v>236</v>
      </c>
      <c r="D21" s="1" t="s">
        <v>237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238</v>
      </c>
      <c r="B22" s="1" t="s">
        <v>239</v>
      </c>
      <c r="C22" s="1" t="s">
        <v>240</v>
      </c>
      <c r="D22" s="1" t="s">
        <v>241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242</v>
      </c>
      <c r="B23" s="1" t="s">
        <v>243</v>
      </c>
      <c r="C23" s="1" t="s">
        <v>244</v>
      </c>
      <c r="D23" s="1" t="s">
        <v>245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246</v>
      </c>
      <c r="B24" s="1" t="s">
        <v>247</v>
      </c>
      <c r="C24" s="1" t="s">
        <v>248</v>
      </c>
      <c r="D24" s="1" t="s">
        <v>249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250</v>
      </c>
      <c r="B25" s="1" t="s">
        <v>251</v>
      </c>
      <c r="C25" s="1" t="s">
        <v>251</v>
      </c>
      <c r="D25" s="1" t="s">
        <v>252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253</v>
      </c>
      <c r="B26" s="1" t="s">
        <v>254</v>
      </c>
      <c r="C26" s="1" t="s">
        <v>255</v>
      </c>
      <c r="D26" s="1" t="s">
        <v>256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257</v>
      </c>
      <c r="B2" s="1" t="s">
        <v>258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259</v>
      </c>
      <c r="B3" s="1" t="s">
        <v>260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261</v>
      </c>
      <c r="B4" s="1" t="s">
        <v>262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263</v>
      </c>
      <c r="B5" s="1" t="s">
        <v>264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265</v>
      </c>
      <c r="B6" s="1" t="s">
        <v>266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268</v>
      </c>
      <c r="B8" s="1" t="s">
        <v>269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270</v>
      </c>
      <c r="B9" s="1" t="s">
        <v>271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272</v>
      </c>
      <c r="B10" s="1" t="s">
        <v>273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274</v>
      </c>
      <c r="B11" s="1" t="s">
        <v>271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275</v>
      </c>
      <c r="B12" s="1" t="s">
        <v>276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277</v>
      </c>
      <c r="B13" s="1" t="s">
        <v>278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279</v>
      </c>
      <c r="B14" s="1" t="s">
        <v>276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280</v>
      </c>
      <c r="B15" s="1" t="s">
        <v>281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282</v>
      </c>
      <c r="B16" s="1" t="s">
        <v>283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284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285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286</v>
      </c>
      <c r="B19" s="1">
        <v>13.4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287</v>
      </c>
      <c r="B20" s="1">
        <v>13.85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288</v>
      </c>
      <c r="B21" s="1">
        <v>11.965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289</v>
      </c>
      <c r="B22" s="1">
        <v>13.9431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290</v>
      </c>
      <c r="B23" s="1">
        <v>13.4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291</v>
      </c>
      <c r="B24" s="1">
        <v>13.85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292</v>
      </c>
      <c r="B25" s="1">
        <v>11.965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293</v>
      </c>
      <c r="B26" s="1">
        <v>13.9431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294</v>
      </c>
      <c r="B27" s="1">
        <v>0.004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295</v>
      </c>
      <c r="B28" s="1">
        <v>82487.0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296</v>
      </c>
      <c r="B29" s="1">
        <v>82487.0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297</v>
      </c>
      <c r="B30" s="1">
        <v>69683.0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298</v>
      </c>
      <c r="B31" s="1">
        <v>213352.0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299</v>
      </c>
      <c r="B32" s="1">
        <v>213352.0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300</v>
      </c>
      <c r="B33" s="1">
        <v>1.16105456E8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301</v>
      </c>
      <c r="B34" s="1">
        <v>10.21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302</v>
      </c>
      <c r="B35" s="1">
        <v>14.99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303</v>
      </c>
      <c r="B36" s="1">
        <v>11.001606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304</v>
      </c>
      <c r="B37" s="1">
        <v>10.618411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305</v>
      </c>
      <c r="B38" s="1" t="s">
        <v>306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307</v>
      </c>
      <c r="B39" s="1">
        <v>1.13698584E8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308</v>
      </c>
      <c r="B40" s="1">
        <v>1922569.0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309</v>
      </c>
      <c r="B41" s="1">
        <v>9485740.0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310</v>
      </c>
      <c r="B42" s="1">
        <v>1243.0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311</v>
      </c>
      <c r="B43" s="1">
        <v>911.0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312</v>
      </c>
      <c r="B44" s="1">
        <v>1.7276544E9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313</v>
      </c>
      <c r="B45" s="1">
        <v>1.7303328E9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314</v>
      </c>
      <c r="B46" s="1">
        <v>1.0E-4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315</v>
      </c>
      <c r="B47" s="1">
        <v>0.6917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316</v>
      </c>
      <c r="B48" s="1">
        <v>0.29378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317</v>
      </c>
      <c r="B49" s="1">
        <v>0.86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318</v>
      </c>
      <c r="B50" s="1">
        <v>7.0E-4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319</v>
      </c>
      <c r="B51" s="1">
        <v>1.03847E7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320</v>
      </c>
      <c r="B52" s="1">
        <v>-1.427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321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322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323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324</v>
      </c>
      <c r="B56" s="1">
        <v>-181481.0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325</v>
      </c>
      <c r="B57" s="1">
        <v>-0.04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326</v>
      </c>
      <c r="B58" s="1">
        <v>0.19765162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327</v>
      </c>
      <c r="B59" s="1">
        <v>0.23806548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328</v>
      </c>
      <c r="B60" s="1" t="s">
        <v>329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330</v>
      </c>
      <c r="B61" s="1" t="s">
        <v>331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332</v>
      </c>
      <c r="B62" s="1" t="s">
        <v>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333</v>
      </c>
      <c r="B63" s="1" t="s">
        <v>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334</v>
      </c>
      <c r="B64" s="1" t="s">
        <v>335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336</v>
      </c>
      <c r="B65" s="1" t="s">
        <v>337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338</v>
      </c>
      <c r="B66" s="1">
        <v>1.6311942E9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339</v>
      </c>
      <c r="B67" s="1" t="s">
        <v>340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341</v>
      </c>
      <c r="B68" s="1" t="s">
        <v>342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343</v>
      </c>
      <c r="B69" s="1" t="s">
        <v>344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345</v>
      </c>
      <c r="B70" s="1" t="s">
        <v>346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347</v>
      </c>
      <c r="B71" s="1">
        <v>-1.8E7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348</v>
      </c>
      <c r="B72" s="1">
        <v>12.24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349</v>
      </c>
      <c r="B73" s="1" t="s">
        <v>350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351</v>
      </c>
      <c r="B74" s="1">
        <v>512.0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352</v>
      </c>
      <c r="B75" s="1">
        <v>8312558.0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353</v>
      </c>
      <c r="B76" s="1">
        <v>0.003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354</v>
      </c>
      <c r="B77" s="1">
        <v>-0.0055199997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355</v>
      </c>
      <c r="B78" s="1">
        <v>-1131198.0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356</v>
      </c>
      <c r="B79" s="1">
        <v>-3132356.0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357</v>
      </c>
      <c r="B80" s="1" t="s">
        <v>306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358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35.0</v>
      </c>
      <c r="D3" s="1">
        <v>1.0</v>
      </c>
      <c r="E3" s="1">
        <f>IF(D3*FORECAST(E2,B3:D3,B2:D2)&gt;0,FORECAST(E2,B3:D3,B2:D2),D3)*$X$1</f>
        <v>13</v>
      </c>
      <c r="F3" s="1">
        <f>IF(E3*FORECAST(F2,B3:E3,B2:E2)&gt;0,FORECAST(F2,B3:E3,B2:E2),E3)*$X$1</f>
        <v>13.5</v>
      </c>
      <c r="G3" s="1">
        <f>IF(F3*FORECAST(G2,B3:F3,B2:F2)&gt;0,FORECAST(G2,B3:F3,B2:F2),F3)*$X$1</f>
        <v>14</v>
      </c>
      <c r="H3" s="1">
        <f>IF(G3*FORECAST(H2,B3:G3,B2:G2)&gt;0,FORECAST(H2,B3:G3,B2:G2),G3)*$X$1</f>
        <v>14.5</v>
      </c>
      <c r="I3" s="1">
        <f>IF(H3*FORECAST(I2,B3:H3,B2:H2)&gt;0,FORECAST(I2,B3:H3,B2:H2),H3)*$X$1</f>
        <v>15</v>
      </c>
      <c r="J3" s="1">
        <f>IF(I3*FORECAST(J2,B3:I3,B2:I2)&gt;0,FORECAST(J2,B3:I3,B2:I2),I3)*$X$1</f>
        <v>15.5</v>
      </c>
      <c r="K3" s="1">
        <f>IF(J3*FORECAST(K2,B3:J3,B2:J2)&gt;0,FORECAST(K2,B3:J3,B2:J2),J3)*$X$1</f>
        <v>16</v>
      </c>
      <c r="L3" s="4">
        <f>IF(K3*FORECAST(L2,B3:K3,B2:K2)&gt;0,FORECAST(L2,B3:K3,B2:K2),K3)*$X$1</f>
        <v>16.5</v>
      </c>
      <c r="M3" s="4">
        <f>IF(L3*FORECAST(M2,B3:L3,B2:L2)&gt;0,FORECAST(M2,B3:L3,B2:L2),L3)*$X$1</f>
        <v>17</v>
      </c>
      <c r="N3" s="4">
        <f>IF(M3*FORECAST(N2,B3:M3,B2:M2)&gt;0,FORECAST(N2,B3:M3,B2:M2),M3)*$X$1</f>
        <v>17.5</v>
      </c>
      <c r="O3" s="4">
        <f>IF(N3*FORECAST(O2,B3:N3,B2:N2)&gt;0,FORECAST(O2,B3:N3,B2:N2),N3)*$X$1</f>
        <v>18</v>
      </c>
      <c r="P3" s="4">
        <f>IF(O3*FORECAST(P2,B3:O3,B2:O2)&gt;0,FORECAST(P2,B3:O3,B2:O2),O3)*$X$1</f>
        <v>18.5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-55.0</v>
      </c>
      <c r="C4" s="1">
        <v>17.0</v>
      </c>
      <c r="D4" s="1">
        <v>76.0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359</v>
      </c>
      <c r="B5" s="1">
        <v>18.0</v>
      </c>
      <c r="C5" s="1">
        <v>30.0</v>
      </c>
      <c r="D5" s="1">
        <v>19.0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360</v>
      </c>
      <c r="L7" s="1">
        <f>IF(P3*FORECAST(P2,B3:P3,B2:P2)&gt;0,FORECAST(P2,B3:P3,B2:P2),O3)*$X$1 * (1+0.02)/(0.0789-0.02)</f>
        <v>320.3735144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361</v>
      </c>
      <c r="L8" s="5">
        <f t="array" ref="L8">NPV(0.0789,F3:P3)</f>
        <v>112.1416764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362</v>
      </c>
      <c r="L9" s="5">
        <f t="array" ref="L9">NPV(0.0789,F16:P16)</f>
        <v>138.9515774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363</v>
      </c>
      <c r="L10" s="5">
        <f>L8 + L9</f>
        <v>251.0932538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76.0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364</v>
      </c>
      <c r="L12" s="5">
        <f>L10 - L11</f>
        <v>175.0932538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365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9.215434409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320.3735144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-16.0</v>
      </c>
      <c r="C3" s="1">
        <v>3.0</v>
      </c>
      <c r="D3" s="1">
        <v>4.0</v>
      </c>
      <c r="E3" s="1">
        <f>IF(D3*FORECAST(E2,B3:D3,B2:D2)&gt;0,FORECAST(E2,B3:D3,B2:D2),D3)*$X$1</f>
        <v>17</v>
      </c>
      <c r="F3" s="1">
        <f>IF(E3*FORECAST(F2,B3:E3,B2:E2)&gt;0,FORECAST(F2,B3:E3,B2:E2),E3)*$X$1</f>
        <v>27</v>
      </c>
      <c r="G3" s="1">
        <f>IF(F3*FORECAST(G2,B3:F3,B2:F2)&gt;0,FORECAST(G2,B3:F3,B2:F2),F3)*$X$1</f>
        <v>37</v>
      </c>
      <c r="H3" s="1">
        <f>IF(G3*FORECAST(H2,B3:G3,B2:G2)&gt;0,FORECAST(H2,B3:G3,B2:G2),G3)*$X$1</f>
        <v>47</v>
      </c>
      <c r="I3" s="1">
        <f>IF(H3*FORECAST(I2,B3:H3,B2:H2)&gt;0,FORECAST(I2,B3:H3,B2:H2),H3)*$X$1</f>
        <v>57</v>
      </c>
      <c r="J3" s="1">
        <f>IF(I3*FORECAST(J2,B3:I3,B2:I2)&gt;0,FORECAST(J2,B3:I3,B2:I2),I3)*$X$1</f>
        <v>67</v>
      </c>
      <c r="K3" s="1">
        <f>IF(J3*FORECAST(K2,B3:J3,B2:J2)&gt;0,FORECAST(K2,B3:J3,B2:J2),J3)*$X$1</f>
        <v>77</v>
      </c>
      <c r="L3" s="4">
        <f>IF(K3*FORECAST(L2,B3:K3,B2:K2)&gt;0,FORECAST(L2,B3:K3,B2:K2),K3)*$X$1</f>
        <v>87</v>
      </c>
      <c r="M3" s="4">
        <f>IF(L3*FORECAST(M2,B3:L3,B2:L2)&gt;0,FORECAST(M2,B3:L3,B2:L2),L3)*$X$1</f>
        <v>97</v>
      </c>
      <c r="N3" s="4">
        <f>IF(M3*FORECAST(N2,B3:M3,B2:M2)&gt;0,FORECAST(N2,B3:M3,B2:M2),M3)*$X$1</f>
        <v>107</v>
      </c>
      <c r="O3" s="4">
        <f>IF(N3*FORECAST(O2,B3:N3,B2:N2)&gt;0,FORECAST(O2,B3:N3,B2:N2),N3)*$X$1</f>
        <v>117</v>
      </c>
      <c r="P3" s="4">
        <f>IF(O3*FORECAST(P2,B3:O3,B2:O2)&gt;0,FORECAST(P2,B3:O3,B2:O2),O3)*$X$1</f>
        <v>127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70</v>
      </c>
      <c r="B4" s="1">
        <v>-55.0</v>
      </c>
      <c r="C4" s="1">
        <v>17.0</v>
      </c>
      <c r="D4" s="1">
        <v>76.0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359</v>
      </c>
      <c r="B5" s="1">
        <v>18.0</v>
      </c>
      <c r="C5" s="1">
        <v>30.0</v>
      </c>
      <c r="D5" s="1">
        <v>19.0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360</v>
      </c>
      <c r="L7" s="1">
        <f>IF(P3*FORECAST(P2,B3:P3,B2:P2)&gt;0,FORECAST(P2,B3:P3,B2:P2),O3)*$X$1 * (1+0.02)/(0.0789-0.02)</f>
        <v>2199.320883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361</v>
      </c>
      <c r="L8" s="5">
        <f t="array" ref="L8">NPV(0.0789,F3:P3)</f>
        <v>498.7693393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362</v>
      </c>
      <c r="L9" s="5">
        <f t="array" ref="L9">NPV(0.0789,F16:P16)</f>
        <v>953.8838016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363</v>
      </c>
      <c r="L10" s="5">
        <f>L8 + L9</f>
        <v>1452.653141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71</v>
      </c>
      <c r="L11" s="1">
        <v>76.0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364</v>
      </c>
      <c r="L12" s="5">
        <f>L10 - L11</f>
        <v>1376.653141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365</v>
      </c>
      <c r="L13" s="1">
        <v>19.0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72.45542847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2199.320883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