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DCF" sheetId="7" r:id="rId10"/>
    <sheet state="visible" name="DCF-NET" sheetId="8" r:id="rId11"/>
  </sheets>
  <definedNames/>
  <calcPr/>
</workbook>
</file>

<file path=xl/sharedStrings.xml><?xml version="1.0" encoding="utf-8"?>
<sst xmlns="http://schemas.openxmlformats.org/spreadsheetml/2006/main" count="333" uniqueCount="255">
  <si>
    <t>ticker</t>
  </si>
  <si>
    <t>SEDA</t>
  </si>
  <si>
    <t>nombre</t>
  </si>
  <si>
    <t>SDCL EDGE ACQUISITION COR</t>
  </si>
  <si>
    <t>empresa</t>
  </si>
  <si>
    <t>Investment Holding Companies</t>
  </si>
  <si>
    <t>Fiscal Period: December</t>
  </si>
  <si>
    <t>Net Income</t>
  </si>
  <si>
    <t>(Gain) Loss on Sale of Investments - (CF)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</si>
  <si>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</si>
  <si>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</si>
  <si>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</si>
  <si>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</si>
  <si>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</si>
  <si>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Other Investing Activities, Total</t>
  </si>
  <si>
    <t>Cash from Investing</t>
  </si>
  <si>
    <t>Short Term Debt Issued, Total</t>
  </si>
  <si>
    <t>Total Debt Issued</t>
  </si>
  <si>
    <t>Short 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</si>
  <si>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</si>
  <si>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</si>
  <si>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</si>
  <si>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</si>
  <si>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</si>
  <si>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</si>
  <si>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</si>
  <si>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</si>
  <si>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</si>
  <si>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</si>
  <si>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</si>
  <si>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</si>
  <si>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</si>
  <si>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</si>
  <si>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Prepaid Expenses</t>
  </si>
  <si>
    <t>Total Current Assets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</si>
  <si>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</si>
  <si>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</si>
  <si>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</si>
  <si>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</si>
  <si>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</si>
  <si>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</si>
  <si>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Other Current Liabilities</t>
  </si>
  <si>
    <t>Total Current Liabilities</t>
  </si>
  <si>
    <t>Other Non Current Liabilities</t>
  </si>
  <si>
    <t>Total Liabilities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</si>
  <si>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</si>
  <si>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</si>
  <si>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</si>
  <si>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</si>
  <si>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</si>
  <si>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</si>
  <si>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</si>
  <si>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</si>
  <si>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</si>
  <si>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-0.64</t>
  </si>
  <si>
    <t>-0.17</t>
  </si>
  <si>
    <t>-0.42</t>
  </si>
  <si>
    <t>Tangible Book Value</t>
  </si>
  <si>
    <t>Tangible Book Value Per Share</t>
  </si>
  <si>
    <t>Total Debt</t>
  </si>
  <si>
    <t>0</t>
  </si>
  <si>
    <t>Net Debt</t>
  </si>
  <si>
    <t>Account Code - Inventory Valuation</t>
  </si>
  <si>
    <t>Part Time Employees</t>
  </si>
  <si>
    <t>Selling General &amp; Admin Expenses, Total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</si>
  <si>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</si>
  <si>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</si>
  <si>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</si>
  <si>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</si>
  <si>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</si>
  <si>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</si>
  <si>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</si>
  <si>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Investments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</si>
  <si>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</si>
  <si>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</si>
  <si>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</si>
  <si>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</si>
  <si>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</si>
  <si>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</si>
  <si>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</si>
  <si>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</si>
  <si>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</si>
  <si>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0.19</t>
  </si>
  <si>
    <t>0.16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</si>
  <si>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</si>
  <si>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</si>
  <si>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</si>
  <si>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</si>
  <si>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</si>
  <si>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</si>
  <si>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0.04</t>
  </si>
  <si>
    <t>-0.09</t>
  </si>
  <si>
    <t>Normalized Diluted EPS</t>
  </si>
  <si>
    <t>EBITA</t>
  </si>
  <si>
    <t>EBIT</t>
  </si>
  <si>
    <t>Normalized Net Income</t>
  </si>
  <si>
    <t>Supplemental Operating Expense Items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</si>
  <si>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</si>
  <si>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</si>
  <si>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</si>
  <si>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</si>
  <si>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</si>
  <si>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-1.42</t>
  </si>
  <si>
    <t>-2.88</t>
  </si>
  <si>
    <t>Return on Total Capital</t>
  </si>
  <si>
    <t>28.86</t>
  </si>
  <si>
    <t>88.44</t>
  </si>
  <si>
    <t>Return On Equity %</t>
  </si>
  <si>
    <t>-47.7</t>
  </si>
  <si>
    <t>-64.79</t>
  </si>
  <si>
    <t>Return on Common Equity</t>
  </si>
  <si>
    <t>Short Term Liquidity</t>
  </si>
  <si>
    <t>Current Ratio</t>
  </si>
  <si>
    <t>1.18</t>
  </si>
  <si>
    <t>0.4</t>
  </si>
  <si>
    <t>0.06</t>
  </si>
  <si>
    <t>Quick Ratio</t>
  </si>
  <si>
    <t>0.9</t>
  </si>
  <si>
    <t>0.26</t>
  </si>
  <si>
    <t>0.05</t>
  </si>
  <si>
    <t>Operating Cash Flow to Current Liabilities</t>
  </si>
  <si>
    <t>-0.76</t>
  </si>
  <si>
    <t>-0.32</t>
  </si>
  <si>
    <t>-0.13</t>
  </si>
  <si>
    <t>Long Term Solvency</t>
  </si>
  <si>
    <t>Total Debt/Equity</t>
  </si>
  <si>
    <t>-8.06</t>
  </si>
  <si>
    <t>Total Debt / Total Capital</t>
  </si>
  <si>
    <t>-8.77</t>
  </si>
  <si>
    <t>Total Liabilities / Total Assets</t>
  </si>
  <si>
    <t>107.78</t>
  </si>
  <si>
    <t>102.12</t>
  </si>
  <si>
    <t>105.32</t>
  </si>
  <si>
    <t>EBIT / Interest Expense</t>
  </si>
  <si>
    <t>Growth Over Prior Year</t>
  </si>
  <si>
    <t>EBITA, 1 Yr. Growth %</t>
  </si>
  <si>
    <t>378.41</t>
  </si>
  <si>
    <t>71.6</t>
  </si>
  <si>
    <t>EBIT, 1 Yr. Growth %</t>
  </si>
  <si>
    <t>Earnings From Cont. Operations, 1 Yr. Growth %</t>
  </si>
  <si>
    <t>-31.6</t>
  </si>
  <si>
    <t>-19.84</t>
  </si>
  <si>
    <t>Net Income, 1 Yr. Growth %</t>
  </si>
  <si>
    <t>Normalized Net Income, 1 Yr. Growth %</t>
  </si>
  <si>
    <t>-74.6</t>
  </si>
  <si>
    <t>-298.3</t>
  </si>
  <si>
    <t>Diluted EPS Before Extra, 1 Yr. Growth %</t>
  </si>
  <si>
    <t>-15.95</t>
  </si>
  <si>
    <t>Total Assets, 1 Yr. Growth %</t>
  </si>
  <si>
    <t>0.74</t>
  </si>
  <si>
    <t>-30.68</t>
  </si>
  <si>
    <t>Tangible Book Value, 1 Yr. Growth %</t>
  </si>
  <si>
    <t>-72.6</t>
  </si>
  <si>
    <t>74.36</t>
  </si>
  <si>
    <t>Common Equity, 1 Yr. Growth %</t>
  </si>
  <si>
    <t>Cash From Operations, 1 Yr. Growth %</t>
  </si>
  <si>
    <t>-34.63</t>
  </si>
  <si>
    <t>26.89</t>
  </si>
  <si>
    <t>Levered Free Cash Flow, 1 Yr. Growth %</t>
  </si>
  <si>
    <t>214.28</t>
  </si>
  <si>
    <t>Unlevered Free Cash Flow, 1 Yr. Growth %</t>
  </si>
  <si>
    <t>214.58</t>
  </si>
  <si>
    <t>Compound Annual Growth Rate Over Two Years</t>
  </si>
  <si>
    <t>EBITA, 2 Yr. CAGR %</t>
  </si>
  <si>
    <t>186.52</t>
  </si>
  <si>
    <t>EBIT, 2 Yr. CAGR %</t>
  </si>
  <si>
    <t>Earnings From Cont. Operations, 2 Yr. CAGR %</t>
  </si>
  <si>
    <t>-25.95</t>
  </si>
  <si>
    <t>Net Income, 2 Yr. CAGR %</t>
  </si>
  <si>
    <t>Normalized Net Income, 2 Yr. CAGR %</t>
  </si>
  <si>
    <t>-29.04</t>
  </si>
  <si>
    <t>Total Assets, 2 Yr. CAGR %</t>
  </si>
  <si>
    <t>-16.43</t>
  </si>
  <si>
    <t>Tangible Book Value, 2 Yr. CAGR %</t>
  </si>
  <si>
    <t>-30.88</t>
  </si>
  <si>
    <t>Common Equity, 2 Yr. CAGR %</t>
  </si>
  <si>
    <t>Cash From Operations, 2 Yr. CAGR %</t>
  </si>
  <si>
    <t>-8.93</t>
  </si>
  <si>
    <t>2021</t>
  </si>
  <si>
    <t>2022</t>
  </si>
  <si>
    <t>2023</t>
  </si>
  <si>
    <t>Capitalization
                                    1</t>
  </si>
  <si>
    <t>243.4</t>
  </si>
  <si>
    <t>251.4</t>
  </si>
  <si>
    <t>195.6</t>
  </si>
  <si>
    <t>Change</t>
  </si>
  <si>
    <t>-</t>
  </si>
  <si>
    <t>3.29%</t>
  </si>
  <si>
    <t>-22.22%</t>
  </si>
  <si>
    <t>Enterprise Value (EV)
                                    1</t>
  </si>
  <si>
    <t>242.1</t>
  </si>
  <si>
    <t>250.8</t>
  </si>
  <si>
    <t>195.8</t>
  </si>
  <si>
    <t>3.59%</t>
  </si>
  <si>
    <t>-21.93%</t>
  </si>
  <si>
    <t>P/E ratio</t>
  </si>
  <si>
    <t>52.1x</t>
  </si>
  <si>
    <t>66.3x</t>
  </si>
  <si>
    <t>PBR</t>
  </si>
  <si>
    <t>-15.3x</t>
  </si>
  <si>
    <t>-57.8x</t>
  </si>
  <si>
    <t>-25.8x</t>
  </si>
  <si>
    <t>PEG</t>
  </si>
  <si>
    <t>-4.2x</t>
  </si>
  <si>
    <t>Capitalization / Revenue</t>
  </si>
  <si>
    <t>EV / Revenue</t>
  </si>
  <si>
    <t>EV / EBITDA</t>
  </si>
  <si>
    <t>EV / EBIT</t>
  </si>
  <si>
    <t>-298x</t>
  </si>
  <si>
    <t>-53.7x</t>
  </si>
  <si>
    <t>-24.4x</t>
  </si>
  <si>
    <t>EV / FCF</t>
  </si>
  <si>
    <t>385,268,193x</t>
  </si>
  <si>
    <t>95,707,307x</t>
  </si>
  <si>
    <t>FCF Yield</t>
  </si>
  <si>
    <t>0%</t>
  </si>
  <si>
    <t>Dividend per Share
                                    2</t>
  </si>
  <si>
    <t>Rate of return</t>
  </si>
  <si>
    <t>EPS
                                    2</t>
  </si>
  <si>
    <t>0.193</t>
  </si>
  <si>
    <t>0.1622</t>
  </si>
  <si>
    <t>Distribution rate</t>
  </si>
  <si>
    <t>Net sales</t>
  </si>
  <si>
    <t>EBITDA</t>
  </si>
  <si>
    <t>EBIT
                                    1</t>
  </si>
  <si>
    <t>-0.8132</t>
  </si>
  <si>
    <t>-4.668</t>
  </si>
  <si>
    <t>-8.011</t>
  </si>
  <si>
    <t>Net income
                                    1</t>
  </si>
  <si>
    <t>5.875</t>
  </si>
  <si>
    <t>4.823</t>
  </si>
  <si>
    <t>3.866</t>
  </si>
  <si>
    <t>Net Debt
                                    1</t>
  </si>
  <si>
    <t>-1.301</t>
  </si>
  <si>
    <t>-0.611</t>
  </si>
  <si>
    <t>0.2469</t>
  </si>
  <si>
    <t>Reference price
                                    2</t>
  </si>
  <si>
    <t>9.74</t>
  </si>
  <si>
    <t>10.06</t>
  </si>
  <si>
    <t>10.76</t>
  </si>
  <si>
    <t>Nbr of stocks (in thousands)</t>
  </si>
  <si>
    <t>24,994</t>
  </si>
  <si>
    <t>18,177</t>
  </si>
  <si>
    <t>Announcement Date</t>
  </si>
  <si>
    <t>4/7/22</t>
  </si>
  <si>
    <t>3/30/23</t>
  </si>
  <si>
    <t>4/16/24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</si>
  <si>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</si>
  <si>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</si>
  <si>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</si>
  <si>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</si>
  <si>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</si>
  <si>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</si>
  <si>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</si>
  <si>
    <t>Target Price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</si>
</sst>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color theme="1"/>
      <name val="Calibri"/>
      <scheme val="minor"/>
    </font>
    <font>
      <b/>
      <color theme="1"/>
      <name val="Calibri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0" xfId="0" applyFont="1"/>
    <xf borderId="1" fillId="0" fontId="4" numFmtId="0" xfId="0" applyAlignment="1" applyBorder="1" applyFont="1">
      <alignment horizontal="center" vertical="top"/>
    </xf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6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</v>
      </c>
      <c r="B2" s="1">
        <v>7.0</v>
      </c>
      <c r="C2" s="1">
        <v>4.0</v>
      </c>
      <c r="D2" s="1">
        <v>3.0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</v>
      </c>
      <c r="B3" s="1">
        <v>0.0</v>
      </c>
      <c r="C3" s="1">
        <v>-2.0</v>
      </c>
      <c r="D3" s="1">
        <v>-7.0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</v>
      </c>
      <c r="B4" s="1">
        <v>55.0</v>
      </c>
      <c r="C4" s="1">
        <v>2.0</v>
      </c>
      <c r="D4" s="1">
        <v>2.0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</v>
      </c>
      <c r="B5" s="1">
        <v>-8.0</v>
      </c>
      <c r="C5" s="1">
        <v>-6.0</v>
      </c>
      <c r="D5" s="1">
        <v>-4.0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</v>
      </c>
      <c r="B6" s="1">
        <v>0.0</v>
      </c>
      <c r="C6" s="1">
        <v>7.0</v>
      </c>
      <c r="D6" s="1">
        <v>0.0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</v>
      </c>
      <c r="B7" s="1">
        <v>-74.0</v>
      </c>
      <c r="C7" s="1">
        <v>1.0</v>
      </c>
      <c r="D7" s="1">
        <v>4.0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</v>
      </c>
      <c r="B8" s="1">
        <v>-1.0</v>
      </c>
      <c r="C8" s="1">
        <v>-75.0</v>
      </c>
      <c r="D8" s="1">
        <v>-95.0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</v>
      </c>
      <c r="B9" s="1">
        <v>-242.0</v>
      </c>
      <c r="C9" s="1">
        <v>0.0</v>
      </c>
      <c r="D9" s="1">
        <v>71.0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</v>
      </c>
      <c r="B10" s="1">
        <v>-242.0</v>
      </c>
      <c r="C10" s="1">
        <v>0.0</v>
      </c>
      <c r="D10" s="1">
        <v>71.0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>
        <v>36.0</v>
      </c>
      <c r="C11" s="1">
        <v>0.0</v>
      </c>
      <c r="D11" s="1">
        <v>1.0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>
        <v>43.0</v>
      </c>
      <c r="C12" s="1">
        <v>0.0</v>
      </c>
      <c r="D12" s="1">
        <v>1.0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>
        <v>-30.0</v>
      </c>
      <c r="C13" s="1">
        <v>0.0</v>
      </c>
      <c r="D13" s="1">
        <v>0.0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</v>
      </c>
      <c r="B14" s="1">
        <v>-36.0</v>
      </c>
      <c r="C14" s="1">
        <v>0.0</v>
      </c>
      <c r="D14" s="1">
        <v>0.0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</v>
      </c>
      <c r="B15" s="1">
        <v>235.0</v>
      </c>
      <c r="C15" s="1">
        <v>0.0</v>
      </c>
      <c r="D15" s="1">
        <v>0.0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</v>
      </c>
      <c r="B16" s="1">
        <v>0.0</v>
      </c>
      <c r="C16" s="1">
        <v>0.0</v>
      </c>
      <c r="D16" s="1">
        <v>-72.0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</v>
      </c>
      <c r="B17" s="1">
        <v>9.0</v>
      </c>
      <c r="C17" s="1">
        <v>0.0</v>
      </c>
      <c r="D17" s="1">
        <v>0.0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</v>
      </c>
      <c r="B18" s="1">
        <v>245.0</v>
      </c>
      <c r="C18" s="1">
        <v>0.0</v>
      </c>
      <c r="D18" s="1">
        <v>-71.0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24</v>
      </c>
      <c r="B19" s="1">
        <v>1.0</v>
      </c>
      <c r="C19" s="1">
        <v>-75.0</v>
      </c>
      <c r="D19" s="1">
        <v>-24.0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25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26</v>
      </c>
      <c r="B21" s="1">
        <v>0.0</v>
      </c>
      <c r="C21" s="1">
        <v>65.0</v>
      </c>
      <c r="D21" s="1">
        <v>2.0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27</v>
      </c>
      <c r="B22" s="1">
        <v>0.0</v>
      </c>
      <c r="C22" s="1">
        <v>65.0</v>
      </c>
      <c r="D22" s="1">
        <v>2.0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28</v>
      </c>
      <c r="B23" s="1">
        <v>0.0</v>
      </c>
      <c r="C23" s="1">
        <v>-93.0</v>
      </c>
      <c r="D23" s="1">
        <v>-4.0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29</v>
      </c>
      <c r="B24" s="1">
        <v>7.0</v>
      </c>
      <c r="C24" s="1">
        <v>0.0</v>
      </c>
      <c r="D24" s="1">
        <v>1.0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6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31</v>
      </c>
      <c r="B3" s="1">
        <v>1.0</v>
      </c>
      <c r="C3" s="1">
        <v>61.0</v>
      </c>
      <c r="D3" s="1">
        <v>36.0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32</v>
      </c>
      <c r="B4" s="1">
        <v>1.0</v>
      </c>
      <c r="C4" s="1">
        <v>61.0</v>
      </c>
      <c r="D4" s="1">
        <v>36.0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33</v>
      </c>
      <c r="B5" s="1">
        <v>42.0</v>
      </c>
      <c r="C5" s="1">
        <v>34.0</v>
      </c>
      <c r="D5" s="1">
        <v>9.0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34</v>
      </c>
      <c r="B6" s="1">
        <v>1.0</v>
      </c>
      <c r="C6" s="1">
        <v>95.0</v>
      </c>
      <c r="D6" s="1">
        <v>45.0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35</v>
      </c>
      <c r="B7" s="1">
        <v>202.0</v>
      </c>
      <c r="C7" s="1">
        <v>205.0</v>
      </c>
      <c r="D7" s="1">
        <v>142.0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36</v>
      </c>
      <c r="B8" s="1">
        <v>204.0</v>
      </c>
      <c r="C8" s="1">
        <v>206.0</v>
      </c>
      <c r="D8" s="1">
        <v>143.0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37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38</v>
      </c>
      <c r="B10" s="1">
        <v>0.0</v>
      </c>
      <c r="C10" s="1">
        <v>8.0</v>
      </c>
      <c r="D10" s="1">
        <v>8.0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39</v>
      </c>
      <c r="B11" s="1">
        <v>15.0</v>
      </c>
      <c r="C11" s="1">
        <v>18.0</v>
      </c>
      <c r="D11" s="1">
        <v>29.0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40</v>
      </c>
      <c r="B12" s="1">
        <v>6.0</v>
      </c>
      <c r="C12" s="1">
        <v>0.0</v>
      </c>
      <c r="D12" s="1">
        <v>61.0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41</v>
      </c>
      <c r="B13" s="1">
        <v>1.0</v>
      </c>
      <c r="C13" s="1">
        <v>2.0</v>
      </c>
      <c r="D13" s="1">
        <v>6.0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42</v>
      </c>
      <c r="B14" s="1">
        <v>1.0</v>
      </c>
      <c r="C14" s="1">
        <v>2.0</v>
      </c>
      <c r="D14" s="1">
        <v>7.0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43</v>
      </c>
      <c r="B15" s="1">
        <v>218.0</v>
      </c>
      <c r="C15" s="1">
        <v>208.0</v>
      </c>
      <c r="D15" s="1">
        <v>143.0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44</v>
      </c>
      <c r="B16" s="1">
        <v>220.0</v>
      </c>
      <c r="C16" s="1">
        <v>210.0</v>
      </c>
      <c r="D16" s="1">
        <v>150.0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45</v>
      </c>
      <c r="B17" s="1">
        <v>500.0</v>
      </c>
      <c r="C17" s="1">
        <v>500.0</v>
      </c>
      <c r="D17" s="1">
        <v>500.0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46</v>
      </c>
      <c r="B18" s="1">
        <v>0.0</v>
      </c>
      <c r="C18" s="1">
        <v>2.0</v>
      </c>
      <c r="D18" s="1">
        <v>4.0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47</v>
      </c>
      <c r="B19" s="1">
        <v>-15.0</v>
      </c>
      <c r="C19" s="1">
        <v>-6.0</v>
      </c>
      <c r="D19" s="1">
        <v>-12.0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48</v>
      </c>
      <c r="B20" s="1">
        <v>-15.0</v>
      </c>
      <c r="C20" s="1">
        <v>-4.0</v>
      </c>
      <c r="D20" s="1">
        <v>-7.0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49</v>
      </c>
      <c r="B21" s="1">
        <v>-15.0</v>
      </c>
      <c r="C21" s="1">
        <v>-4.0</v>
      </c>
      <c r="D21" s="1">
        <v>-7.0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50</v>
      </c>
      <c r="B22" s="1">
        <v>204.0</v>
      </c>
      <c r="C22" s="1">
        <v>206.0</v>
      </c>
      <c r="D22" s="1">
        <v>143.0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25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51</v>
      </c>
      <c r="B24" s="1">
        <v>24.0</v>
      </c>
      <c r="C24" s="1">
        <v>24.0</v>
      </c>
      <c r="D24" s="1">
        <v>18.0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52</v>
      </c>
      <c r="B25" s="1">
        <v>24.0</v>
      </c>
      <c r="C25" s="1">
        <v>24.0</v>
      </c>
      <c r="D25" s="1">
        <v>18.0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53</v>
      </c>
      <c r="B26" s="1" t="s">
        <v>54</v>
      </c>
      <c r="C26" s="1" t="s">
        <v>55</v>
      </c>
      <c r="D26" s="1" t="s">
        <v>56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57</v>
      </c>
      <c r="B27" s="1">
        <v>-15.0</v>
      </c>
      <c r="C27" s="1">
        <v>-4.0</v>
      </c>
      <c r="D27" s="1">
        <v>-7.0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58</v>
      </c>
      <c r="B28" s="1" t="s">
        <v>54</v>
      </c>
      <c r="C28" s="1" t="s">
        <v>55</v>
      </c>
      <c r="D28" s="1" t="s">
        <v>56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59</v>
      </c>
      <c r="B29" s="1">
        <v>6.0</v>
      </c>
      <c r="C29" s="1" t="s">
        <v>60</v>
      </c>
      <c r="D29" s="1">
        <v>61.0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61</v>
      </c>
      <c r="B30" s="1">
        <v>-1.0</v>
      </c>
      <c r="C30" s="1">
        <v>-61.0</v>
      </c>
      <c r="D30" s="1">
        <v>24.0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62</v>
      </c>
      <c r="B31" s="1">
        <v>3.0</v>
      </c>
      <c r="C31" s="1">
        <v>3.0</v>
      </c>
      <c r="D31" s="1">
        <v>3.0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63</v>
      </c>
      <c r="B32" s="1">
        <v>3.0</v>
      </c>
      <c r="C32" s="1">
        <v>3.0</v>
      </c>
      <c r="D32" s="1">
        <v>3.0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6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64</v>
      </c>
      <c r="B2" s="1">
        <v>81.0</v>
      </c>
      <c r="C2" s="1">
        <v>4.0</v>
      </c>
      <c r="D2" s="1">
        <v>8.0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65</v>
      </c>
      <c r="B3" s="1">
        <v>81.0</v>
      </c>
      <c r="C3" s="1">
        <v>4.0</v>
      </c>
      <c r="D3" s="1">
        <v>8.0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66</v>
      </c>
      <c r="B4" s="1">
        <v>-81.0</v>
      </c>
      <c r="C4" s="1">
        <v>-4.0</v>
      </c>
      <c r="D4" s="1">
        <v>-8.0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67</v>
      </c>
      <c r="B5" s="1">
        <v>0.0</v>
      </c>
      <c r="C5" s="1">
        <v>0.0</v>
      </c>
      <c r="D5" s="1">
        <v>0.0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68</v>
      </c>
      <c r="B6" s="1">
        <v>0.0</v>
      </c>
      <c r="C6" s="1">
        <v>0.0</v>
      </c>
      <c r="D6" s="1">
        <v>1.0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69</v>
      </c>
      <c r="B7" s="1">
        <v>0.0</v>
      </c>
      <c r="C7" s="1">
        <v>0.0</v>
      </c>
      <c r="D7" s="1">
        <v>1.0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70</v>
      </c>
      <c r="B8" s="1">
        <v>6.0</v>
      </c>
      <c r="C8" s="1">
        <v>6.0</v>
      </c>
      <c r="D8" s="1">
        <v>2.0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71</v>
      </c>
      <c r="B9" s="1">
        <v>5.0</v>
      </c>
      <c r="C9" s="1">
        <v>1.0</v>
      </c>
      <c r="D9" s="1">
        <v>-3.0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72</v>
      </c>
      <c r="B10" s="1">
        <v>0.0</v>
      </c>
      <c r="C10" s="1">
        <v>2.0</v>
      </c>
      <c r="D10" s="1">
        <v>7.0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73</v>
      </c>
      <c r="B11" s="1">
        <v>0.0</v>
      </c>
      <c r="C11" s="1">
        <v>34.0</v>
      </c>
      <c r="D11" s="1">
        <v>1.0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74</v>
      </c>
      <c r="B12" s="1">
        <v>5.0</v>
      </c>
      <c r="C12" s="1">
        <v>4.0</v>
      </c>
      <c r="D12" s="1">
        <v>3.0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75</v>
      </c>
      <c r="B13" s="1">
        <v>5.0</v>
      </c>
      <c r="C13" s="1">
        <v>4.0</v>
      </c>
      <c r="D13" s="1">
        <v>3.0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76</v>
      </c>
      <c r="B14" s="1">
        <v>5.0</v>
      </c>
      <c r="C14" s="1">
        <v>4.0</v>
      </c>
      <c r="D14" s="1">
        <v>3.0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77</v>
      </c>
      <c r="B15" s="1">
        <v>5.0</v>
      </c>
      <c r="C15" s="1">
        <v>4.0</v>
      </c>
      <c r="D15" s="1">
        <v>3.0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78</v>
      </c>
      <c r="B16" s="1">
        <v>5.0</v>
      </c>
      <c r="C16" s="1">
        <v>4.0</v>
      </c>
      <c r="D16" s="1">
        <v>3.0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79</v>
      </c>
      <c r="B17" s="1">
        <v>5.0</v>
      </c>
      <c r="C17" s="1">
        <v>4.0</v>
      </c>
      <c r="D17" s="1">
        <v>3.0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80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81</v>
      </c>
      <c r="B19" s="1">
        <v>0.0</v>
      </c>
      <c r="C19" s="1" t="s">
        <v>82</v>
      </c>
      <c r="D19" s="1" t="s">
        <v>83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84</v>
      </c>
      <c r="B20" s="1">
        <v>0.0</v>
      </c>
      <c r="C20" s="1" t="s">
        <v>82</v>
      </c>
      <c r="D20" s="1" t="s">
        <v>83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85</v>
      </c>
      <c r="B21" s="1">
        <v>7.0</v>
      </c>
      <c r="C21" s="1">
        <v>24.0</v>
      </c>
      <c r="D21" s="1">
        <v>23.0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86</v>
      </c>
      <c r="B22" s="1">
        <v>0.0</v>
      </c>
      <c r="C22" s="1" t="s">
        <v>82</v>
      </c>
      <c r="D22" s="1" t="s">
        <v>83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87</v>
      </c>
      <c r="B23" s="1">
        <v>0.0</v>
      </c>
      <c r="C23" s="1" t="s">
        <v>82</v>
      </c>
      <c r="D23" s="1" t="s">
        <v>83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88</v>
      </c>
      <c r="B24" s="1">
        <v>7.0</v>
      </c>
      <c r="C24" s="1">
        <v>24.0</v>
      </c>
      <c r="D24" s="1">
        <v>23.0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89</v>
      </c>
      <c r="B25" s="1">
        <v>0.0</v>
      </c>
      <c r="C25" s="1" t="s">
        <v>90</v>
      </c>
      <c r="D25" s="1" t="s">
        <v>91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92</v>
      </c>
      <c r="B26" s="1">
        <v>0.0</v>
      </c>
      <c r="C26" s="1" t="s">
        <v>90</v>
      </c>
      <c r="D26" s="1" t="s">
        <v>91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25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93</v>
      </c>
      <c r="B28" s="1">
        <v>-81.0</v>
      </c>
      <c r="C28" s="1">
        <v>-4.0</v>
      </c>
      <c r="D28" s="1">
        <v>-8.0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94</v>
      </c>
      <c r="B29" s="1">
        <v>-81.0</v>
      </c>
      <c r="C29" s="1">
        <v>-4.0</v>
      </c>
      <c r="D29" s="1">
        <v>-8.0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95</v>
      </c>
      <c r="B30" s="1">
        <v>3.0</v>
      </c>
      <c r="C30" s="1">
        <v>1.0</v>
      </c>
      <c r="D30" s="1">
        <v>-2.0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96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97</v>
      </c>
      <c r="B32" s="1">
        <v>0.0</v>
      </c>
      <c r="C32" s="1">
        <v>0.0</v>
      </c>
      <c r="D32" s="1">
        <v>2.0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98</v>
      </c>
      <c r="B33" s="1">
        <v>46.0</v>
      </c>
      <c r="C33" s="1">
        <v>2.0</v>
      </c>
      <c r="D33" s="1">
        <v>0.0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99</v>
      </c>
      <c r="B34" s="1">
        <v>46.0</v>
      </c>
      <c r="C34" s="1">
        <v>2.0</v>
      </c>
      <c r="D34" s="1">
        <v>2.0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6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101</v>
      </c>
      <c r="B3" s="1">
        <v>0.0</v>
      </c>
      <c r="C3" s="1" t="s">
        <v>102</v>
      </c>
      <c r="D3" s="1" t="s">
        <v>103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104</v>
      </c>
      <c r="B4" s="1">
        <v>0.0</v>
      </c>
      <c r="C4" s="1" t="s">
        <v>105</v>
      </c>
      <c r="D4" s="1" t="s">
        <v>106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107</v>
      </c>
      <c r="B5" s="1">
        <v>0.0</v>
      </c>
      <c r="C5" s="1" t="s">
        <v>108</v>
      </c>
      <c r="D5" s="1" t="s">
        <v>109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110</v>
      </c>
      <c r="B6" s="1">
        <v>0.0</v>
      </c>
      <c r="C6" s="1" t="s">
        <v>108</v>
      </c>
      <c r="D6" s="1" t="s">
        <v>109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112</v>
      </c>
      <c r="B8" s="1" t="s">
        <v>113</v>
      </c>
      <c r="C8" s="1" t="s">
        <v>114</v>
      </c>
      <c r="D8" s="1" t="s">
        <v>115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116</v>
      </c>
      <c r="B9" s="1" t="s">
        <v>117</v>
      </c>
      <c r="C9" s="1" t="s">
        <v>118</v>
      </c>
      <c r="D9" s="1" t="s">
        <v>119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120</v>
      </c>
      <c r="B10" s="1" t="s">
        <v>121</v>
      </c>
      <c r="C10" s="1" t="s">
        <v>122</v>
      </c>
      <c r="D10" s="1" t="s">
        <v>123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124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125</v>
      </c>
      <c r="B12" s="1" t="s">
        <v>56</v>
      </c>
      <c r="C12" s="1">
        <v>0.0</v>
      </c>
      <c r="D12" s="1" t="s">
        <v>126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127</v>
      </c>
      <c r="B13" s="1" t="s">
        <v>56</v>
      </c>
      <c r="C13" s="1">
        <v>0.0</v>
      </c>
      <c r="D13" s="1" t="s">
        <v>128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129</v>
      </c>
      <c r="B14" s="1" t="s">
        <v>130</v>
      </c>
      <c r="C14" s="1" t="s">
        <v>131</v>
      </c>
      <c r="D14" s="1" t="s">
        <v>132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133</v>
      </c>
      <c r="B15" s="1">
        <v>0.0</v>
      </c>
      <c r="C15" s="1">
        <v>0.0</v>
      </c>
      <c r="D15" s="1">
        <v>0.0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134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135</v>
      </c>
      <c r="B17" s="1">
        <v>0.0</v>
      </c>
      <c r="C17" s="1" t="s">
        <v>136</v>
      </c>
      <c r="D17" s="1" t="s">
        <v>137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138</v>
      </c>
      <c r="B18" s="1">
        <v>0.0</v>
      </c>
      <c r="C18" s="1" t="s">
        <v>136</v>
      </c>
      <c r="D18" s="1" t="s">
        <v>137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139</v>
      </c>
      <c r="B19" s="1">
        <v>0.0</v>
      </c>
      <c r="C19" s="1" t="s">
        <v>140</v>
      </c>
      <c r="D19" s="1" t="s">
        <v>141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142</v>
      </c>
      <c r="B20" s="1">
        <v>0.0</v>
      </c>
      <c r="C20" s="1" t="s">
        <v>140</v>
      </c>
      <c r="D20" s="1" t="s">
        <v>141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143</v>
      </c>
      <c r="B21" s="1">
        <v>0.0</v>
      </c>
      <c r="C21" s="1" t="s">
        <v>144</v>
      </c>
      <c r="D21" s="1" t="s">
        <v>145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146</v>
      </c>
      <c r="B22" s="1">
        <v>0.0</v>
      </c>
      <c r="C22" s="1">
        <v>0.0</v>
      </c>
      <c r="D22" s="1" t="s">
        <v>147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148</v>
      </c>
      <c r="B23" s="1">
        <v>0.0</v>
      </c>
      <c r="C23" s="1" t="s">
        <v>149</v>
      </c>
      <c r="D23" s="1" t="s">
        <v>150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151</v>
      </c>
      <c r="B24" s="1">
        <v>0.0</v>
      </c>
      <c r="C24" s="1" t="s">
        <v>152</v>
      </c>
      <c r="D24" s="1" t="s">
        <v>153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154</v>
      </c>
      <c r="B25" s="1">
        <v>0.0</v>
      </c>
      <c r="C25" s="1" t="s">
        <v>152</v>
      </c>
      <c r="D25" s="1" t="s">
        <v>153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155</v>
      </c>
      <c r="B26" s="1">
        <v>0.0</v>
      </c>
      <c r="C26" s="1" t="s">
        <v>156</v>
      </c>
      <c r="D26" s="1" t="s">
        <v>157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158</v>
      </c>
      <c r="B27" s="1">
        <v>0.0</v>
      </c>
      <c r="C27" s="1">
        <v>0.0</v>
      </c>
      <c r="D27" s="1" t="s">
        <v>159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160</v>
      </c>
      <c r="B28" s="1">
        <v>0.0</v>
      </c>
      <c r="C28" s="1">
        <v>0.0</v>
      </c>
      <c r="D28" s="1" t="s">
        <v>161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162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163</v>
      </c>
      <c r="B30" s="1">
        <v>0.0</v>
      </c>
      <c r="C30" s="1">
        <v>0.0</v>
      </c>
      <c r="D30" s="1" t="s">
        <v>164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165</v>
      </c>
      <c r="B31" s="1">
        <v>0.0</v>
      </c>
      <c r="C31" s="1">
        <v>0.0</v>
      </c>
      <c r="D31" s="1" t="s">
        <v>164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166</v>
      </c>
      <c r="B32" s="1">
        <v>0.0</v>
      </c>
      <c r="C32" s="1">
        <v>0.0</v>
      </c>
      <c r="D32" s="1" t="s">
        <v>167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168</v>
      </c>
      <c r="B33" s="1">
        <v>0.0</v>
      </c>
      <c r="C33" s="1">
        <v>0.0</v>
      </c>
      <c r="D33" s="1" t="s">
        <v>167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169</v>
      </c>
      <c r="B34" s="1">
        <v>0.0</v>
      </c>
      <c r="C34" s="1">
        <v>0.0</v>
      </c>
      <c r="D34" s="1" t="s">
        <v>170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171</v>
      </c>
      <c r="B35" s="1">
        <v>0.0</v>
      </c>
      <c r="C35" s="1">
        <v>0.0</v>
      </c>
      <c r="D35" s="1" t="s">
        <v>172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173</v>
      </c>
      <c r="B36" s="1">
        <v>0.0</v>
      </c>
      <c r="C36" s="1">
        <v>0.0</v>
      </c>
      <c r="D36" s="1" t="s">
        <v>174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175</v>
      </c>
      <c r="B37" s="1">
        <v>0.0</v>
      </c>
      <c r="C37" s="1">
        <v>0.0</v>
      </c>
      <c r="D37" s="1" t="s">
        <v>174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176</v>
      </c>
      <c r="B38" s="1">
        <v>0.0</v>
      </c>
      <c r="C38" s="1">
        <v>0.0</v>
      </c>
      <c r="D38" s="1" t="s">
        <v>177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6</v>
      </c>
      <c r="B1" s="1" t="s">
        <v>178</v>
      </c>
      <c r="C1" s="1" t="s">
        <v>179</v>
      </c>
      <c r="D1" s="1" t="s">
        <v>180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181</v>
      </c>
      <c r="B2" s="1" t="s">
        <v>182</v>
      </c>
      <c r="C2" s="1" t="s">
        <v>183</v>
      </c>
      <c r="D2" s="1" t="s">
        <v>184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185</v>
      </c>
      <c r="B3" s="1" t="s">
        <v>186</v>
      </c>
      <c r="C3" s="1" t="s">
        <v>187</v>
      </c>
      <c r="D3" s="1" t="s">
        <v>188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189</v>
      </c>
      <c r="B4" s="1" t="s">
        <v>190</v>
      </c>
      <c r="C4" s="1" t="s">
        <v>191</v>
      </c>
      <c r="D4" s="1" t="s">
        <v>192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185</v>
      </c>
      <c r="B5" s="1" t="s">
        <v>186</v>
      </c>
      <c r="C5" s="1" t="s">
        <v>193</v>
      </c>
      <c r="D5" s="1" t="s">
        <v>194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195</v>
      </c>
      <c r="B6" s="1" t="s">
        <v>186</v>
      </c>
      <c r="C6" s="1" t="s">
        <v>196</v>
      </c>
      <c r="D6" s="1" t="s">
        <v>197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198</v>
      </c>
      <c r="B7" s="1" t="s">
        <v>199</v>
      </c>
      <c r="C7" s="1" t="s">
        <v>200</v>
      </c>
      <c r="D7" s="1" t="s">
        <v>201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202</v>
      </c>
      <c r="B8" s="1" t="s">
        <v>186</v>
      </c>
      <c r="C8" s="1" t="s">
        <v>186</v>
      </c>
      <c r="D8" s="1" t="s">
        <v>203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204</v>
      </c>
      <c r="B9" s="1" t="s">
        <v>186</v>
      </c>
      <c r="C9" s="1" t="s">
        <v>186</v>
      </c>
      <c r="D9" s="1" t="s">
        <v>186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205</v>
      </c>
      <c r="B10" s="1" t="s">
        <v>186</v>
      </c>
      <c r="C10" s="1" t="s">
        <v>186</v>
      </c>
      <c r="D10" s="1" t="s">
        <v>186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206</v>
      </c>
      <c r="B11" s="1" t="s">
        <v>186</v>
      </c>
      <c r="C11" s="1" t="s">
        <v>186</v>
      </c>
      <c r="D11" s="1" t="s">
        <v>186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207</v>
      </c>
      <c r="B12" s="1" t="s">
        <v>208</v>
      </c>
      <c r="C12" s="1" t="s">
        <v>209</v>
      </c>
      <c r="D12" s="1" t="s">
        <v>210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211</v>
      </c>
      <c r="B13" s="1" t="s">
        <v>186</v>
      </c>
      <c r="C13" s="1" t="s">
        <v>212</v>
      </c>
      <c r="D13" s="1" t="s">
        <v>213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214</v>
      </c>
      <c r="B14" s="1" t="s">
        <v>186</v>
      </c>
      <c r="C14" s="1" t="s">
        <v>215</v>
      </c>
      <c r="D14" s="1" t="s">
        <v>215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216</v>
      </c>
      <c r="B15" s="1" t="s">
        <v>186</v>
      </c>
      <c r="C15" s="1" t="s">
        <v>186</v>
      </c>
      <c r="D15" s="1" t="s">
        <v>186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217</v>
      </c>
      <c r="B16" s="1" t="s">
        <v>186</v>
      </c>
      <c r="C16" s="1" t="s">
        <v>186</v>
      </c>
      <c r="D16" s="1" t="s">
        <v>186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218</v>
      </c>
      <c r="B17" s="1" t="s">
        <v>186</v>
      </c>
      <c r="C17" s="1" t="s">
        <v>219</v>
      </c>
      <c r="D17" s="1" t="s">
        <v>220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221</v>
      </c>
      <c r="B18" s="1" t="s">
        <v>186</v>
      </c>
      <c r="C18" s="1" t="s">
        <v>186</v>
      </c>
      <c r="D18" s="1" t="s">
        <v>186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222</v>
      </c>
      <c r="B19" s="1" t="s">
        <v>186</v>
      </c>
      <c r="C19" s="1" t="s">
        <v>186</v>
      </c>
      <c r="D19" s="1" t="s">
        <v>186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223</v>
      </c>
      <c r="B20" s="1" t="s">
        <v>186</v>
      </c>
      <c r="C20" s="1" t="s">
        <v>186</v>
      </c>
      <c r="D20" s="1" t="s">
        <v>186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224</v>
      </c>
      <c r="B21" s="1" t="s">
        <v>225</v>
      </c>
      <c r="C21" s="1" t="s">
        <v>226</v>
      </c>
      <c r="D21" s="1" t="s">
        <v>227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228</v>
      </c>
      <c r="B22" s="1" t="s">
        <v>229</v>
      </c>
      <c r="C22" s="1" t="s">
        <v>230</v>
      </c>
      <c r="D22" s="1" t="s">
        <v>231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232</v>
      </c>
      <c r="B23" s="1" t="s">
        <v>233</v>
      </c>
      <c r="C23" s="1" t="s">
        <v>234</v>
      </c>
      <c r="D23" s="1" t="s">
        <v>235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236</v>
      </c>
      <c r="B24" s="1" t="s">
        <v>237</v>
      </c>
      <c r="C24" s="1" t="s">
        <v>238</v>
      </c>
      <c r="D24" s="1" t="s">
        <v>239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240</v>
      </c>
      <c r="B25" s="1" t="s">
        <v>241</v>
      </c>
      <c r="C25" s="1" t="s">
        <v>241</v>
      </c>
      <c r="D25" s="1" t="s">
        <v>242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243</v>
      </c>
      <c r="B26" s="1" t="s">
        <v>244</v>
      </c>
      <c r="C26" s="1" t="s">
        <v>245</v>
      </c>
      <c r="D26" s="1" t="s">
        <v>246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8.71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3">
        <v>1.0</v>
      </c>
      <c r="Y1" s="2"/>
      <c r="Z1" s="2"/>
    </row>
    <row r="2">
      <c r="A2" s="2"/>
      <c r="B2" s="4">
        <v>2021.0</v>
      </c>
      <c r="C2" s="4">
        <v>2022.0</v>
      </c>
      <c r="D2" s="4">
        <v>2023.0</v>
      </c>
      <c r="E2" s="4">
        <v>2024.0</v>
      </c>
      <c r="F2" s="4">
        <v>2025.0</v>
      </c>
      <c r="G2" s="4">
        <v>2026.0</v>
      </c>
      <c r="H2" s="4">
        <v>2027.0</v>
      </c>
      <c r="I2" s="4">
        <v>2028.0</v>
      </c>
      <c r="J2" s="4">
        <v>2029.0</v>
      </c>
      <c r="K2" s="4">
        <v>2030.0</v>
      </c>
      <c r="L2" s="3">
        <v>2031.0</v>
      </c>
      <c r="M2" s="3">
        <v>2032.0</v>
      </c>
      <c r="N2" s="3">
        <v>2033.0</v>
      </c>
      <c r="O2" s="3">
        <v>2034.0</v>
      </c>
      <c r="P2" s="3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4" t="s">
        <v>27</v>
      </c>
      <c r="B3" s="1">
        <v>0.0</v>
      </c>
      <c r="C3" s="1">
        <v>65.0</v>
      </c>
      <c r="D3" s="1">
        <v>2.0</v>
      </c>
      <c r="E3" s="1">
        <f>IF(D3*FORECAST(E2,B3:D3,B2:D2)&gt;0,FORECAST(E2,B3:D3,B2:D2),D3)*$X$1</f>
        <v>24.33333333</v>
      </c>
      <c r="F3" s="1">
        <f>IF(E3*FORECAST(F2,B3:E3,B2:E2)&gt;0,FORECAST(F2,B3:E3,B2:E2),E3)*$X$1</f>
        <v>25.33333333</v>
      </c>
      <c r="G3" s="1">
        <f>IF(F3*FORECAST(G2,B3:F3,B2:F2)&gt;0,FORECAST(G2,B3:F3,B2:F2),F3)*$X$1</f>
        <v>26.33333333</v>
      </c>
      <c r="H3" s="1">
        <f>IF(G3*FORECAST(H2,B3:G3,B2:G2)&gt;0,FORECAST(H2,B3:G3,B2:G2),G3)*$X$1</f>
        <v>27.33333333</v>
      </c>
      <c r="I3" s="1">
        <f>IF(H3*FORECAST(I2,B3:H3,B2:H2)&gt;0,FORECAST(I2,B3:H3,B2:H2),H3)*$X$1</f>
        <v>28.33333333</v>
      </c>
      <c r="J3" s="1">
        <f>IF(I3*FORECAST(J2,B3:I3,B2:I2)&gt;0,FORECAST(J2,B3:I3,B2:I2),I3)*$X$1</f>
        <v>29.33333333</v>
      </c>
      <c r="K3" s="1">
        <f>IF(J3*FORECAST(K2,B3:J3,B2:J2)&gt;0,FORECAST(K2,B3:J3,B2:J2),J3)*$X$1</f>
        <v>30.33333333</v>
      </c>
      <c r="L3" s="3">
        <f>IF(K3*FORECAST(L2,B3:K3,B2:K2)&gt;0,FORECAST(L2,B3:K3,B2:K2),K3)*$X$1</f>
        <v>31.33333333</v>
      </c>
      <c r="M3" s="3">
        <f>IF(L3*FORECAST(M2,B3:L3,B2:L2)&gt;0,FORECAST(M2,B3:L3,B2:L2),L3)*$X$1</f>
        <v>32.33333333</v>
      </c>
      <c r="N3" s="3">
        <f>IF(M3*FORECAST(N2,B3:M3,B2:M2)&gt;0,FORECAST(N2,B3:M3,B2:M2),M3)*$X$1</f>
        <v>33.33333333</v>
      </c>
      <c r="O3" s="3">
        <f>IF(N3*FORECAST(O2,B3:N3,B2:N2)&gt;0,FORECAST(O2,B3:N3,B2:N2),N3)*$X$1</f>
        <v>34.33333333</v>
      </c>
      <c r="P3" s="3">
        <f>IF(O3*FORECAST(P2,B3:O3,B2:O2)&gt;0,FORECAST(P2,B3:O3,B2:O2),O3)*$X$1</f>
        <v>35.33333333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4" t="s">
        <v>59</v>
      </c>
      <c r="B4" s="1">
        <v>-1.0</v>
      </c>
      <c r="C4" s="1">
        <v>-61.0</v>
      </c>
      <c r="D4" s="1">
        <v>24.0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4" t="s">
        <v>247</v>
      </c>
      <c r="B5" s="1">
        <v>7.0</v>
      </c>
      <c r="C5" s="1">
        <v>24.0</v>
      </c>
      <c r="D5" s="1">
        <v>23.0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248</v>
      </c>
      <c r="L7" s="1">
        <f>IF(P3*FORECAST(P2,B3:P3,B2:P2)&gt;0,FORECAST(P2,B3:P3,B2:P2),O3)*$X$1 * (1+0.02)/(0.0789-0.02)</f>
        <v>611.8845501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249</v>
      </c>
      <c r="L8" s="5">
        <f t="array" ref="L8">NPV(0.0789,F3:P3)</f>
        <v>212.3213213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250</v>
      </c>
      <c r="L9" s="5">
        <f t="array" ref="L9">NPV(0.0789,F16:P16)</f>
        <v>265.3849947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251</v>
      </c>
      <c r="L10" s="5">
        <f>L8 + L9</f>
        <v>477.706316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61</v>
      </c>
      <c r="L11" s="1">
        <v>24.0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252</v>
      </c>
      <c r="L12" s="5">
        <f>L10 - L11</f>
        <v>453.706316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253</v>
      </c>
      <c r="L13" s="1">
        <v>23.0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254</v>
      </c>
      <c r="L14" s="5">
        <f>L12/L13</f>
        <v>19.72636156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3">
        <v>0.0</v>
      </c>
      <c r="N16" s="3">
        <v>0.0</v>
      </c>
      <c r="O16" s="3">
        <v>0.0</v>
      </c>
      <c r="P16" s="3">
        <f>IF(P3*FORECAST(P2,B3:P3,B2:P2)&gt;0,FORECAST(P2,B3:P3,B2:P2),O3)*$X$1 * (1+0.02)/(0.0789-0.02)</f>
        <v>611.8845501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8.71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3">
        <v>1.0</v>
      </c>
      <c r="Y1" s="2"/>
      <c r="Z1" s="2"/>
    </row>
    <row r="2">
      <c r="A2" s="2"/>
      <c r="B2" s="4">
        <v>2021.0</v>
      </c>
      <c r="C2" s="4">
        <v>2022.0</v>
      </c>
      <c r="D2" s="4">
        <v>2023.0</v>
      </c>
      <c r="E2" s="4">
        <v>2024.0</v>
      </c>
      <c r="F2" s="4">
        <v>2025.0</v>
      </c>
      <c r="G2" s="4">
        <v>2026.0</v>
      </c>
      <c r="H2" s="4">
        <v>2027.0</v>
      </c>
      <c r="I2" s="4">
        <v>2028.0</v>
      </c>
      <c r="J2" s="4">
        <v>2029.0</v>
      </c>
      <c r="K2" s="4">
        <v>2030.0</v>
      </c>
      <c r="L2" s="3">
        <v>2031.0</v>
      </c>
      <c r="M2" s="3">
        <v>2032.0</v>
      </c>
      <c r="N2" s="3">
        <v>2033.0</v>
      </c>
      <c r="O2" s="3">
        <v>2034.0</v>
      </c>
      <c r="P2" s="3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4" t="s">
        <v>7</v>
      </c>
      <c r="B3" s="1">
        <v>5.0</v>
      </c>
      <c r="C3" s="1">
        <v>4.0</v>
      </c>
      <c r="D3" s="1">
        <v>3.0</v>
      </c>
      <c r="E3" s="1">
        <f>IF(D3*FORECAST(E2,B3:D3,B2:D2)&gt;0,FORECAST(E2,B3:D3,B2:D2),D3)*$X$1</f>
        <v>2</v>
      </c>
      <c r="F3" s="1">
        <f>IF(E3*FORECAST(F2,B3:E3,B2:E2)&gt;0,FORECAST(F2,B3:E3,B2:E2),E3)*$X$1</f>
        <v>1</v>
      </c>
      <c r="G3" s="1">
        <f>IF(F3*FORECAST(G2,B3:F3,B2:F2)&gt;0,FORECAST(G2,B3:F3,B2:F2),F3)*$X$1</f>
        <v>1</v>
      </c>
      <c r="H3" s="1">
        <f>IF(G3*FORECAST(H2,B3:G3,B2:G2)&gt;0,FORECAST(H2,B3:G3,B2:G2),G3)*$X$1</f>
        <v>1</v>
      </c>
      <c r="I3" s="1">
        <f>IF(H3*FORECAST(I2,B3:H3,B2:H2)&gt;0,FORECAST(I2,B3:H3,B2:H2),H3)*$X$1</f>
        <v>1</v>
      </c>
      <c r="J3" s="1">
        <f>IF(I3*FORECAST(J2,B3:I3,B2:I2)&gt;0,FORECAST(J2,B3:I3,B2:I2),I3)*$X$1</f>
        <v>1</v>
      </c>
      <c r="K3" s="1">
        <f>IF(J3*FORECAST(K2,B3:J3,B2:J2)&gt;0,FORECAST(K2,B3:J3,B2:J2),J3)*$X$1</f>
        <v>1</v>
      </c>
      <c r="L3" s="3">
        <f>IF(K3*FORECAST(L2,B3:K3,B2:K2)&gt;0,FORECAST(L2,B3:K3,B2:K2),K3)*$X$1</f>
        <v>1</v>
      </c>
      <c r="M3" s="3">
        <f>IF(L3*FORECAST(M2,B3:L3,B2:L2)&gt;0,FORECAST(M2,B3:L3,B2:L2),L3)*$X$1</f>
        <v>1</v>
      </c>
      <c r="N3" s="3">
        <f>IF(M3*FORECAST(N2,B3:M3,B2:M2)&gt;0,FORECAST(N2,B3:M3,B2:M2),M3)*$X$1</f>
        <v>1</v>
      </c>
      <c r="O3" s="3">
        <f>IF(N3*FORECAST(O2,B3:N3,B2:N2)&gt;0,FORECAST(O2,B3:N3,B2:N2),N3)*$X$1</f>
        <v>1</v>
      </c>
      <c r="P3" s="3">
        <f>IF(O3*FORECAST(P2,B3:O3,B2:O2)&gt;0,FORECAST(P2,B3:O3,B2:O2),O3)*$X$1</f>
        <v>1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4" t="s">
        <v>59</v>
      </c>
      <c r="B4" s="1">
        <v>-1.0</v>
      </c>
      <c r="C4" s="1">
        <v>-61.0</v>
      </c>
      <c r="D4" s="1">
        <v>24.0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4" t="s">
        <v>247</v>
      </c>
      <c r="B5" s="1">
        <v>7.0</v>
      </c>
      <c r="C5" s="1">
        <v>24.0</v>
      </c>
      <c r="D5" s="1">
        <v>23.0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248</v>
      </c>
      <c r="L7" s="1">
        <f>IF(P3*FORECAST(P2,B3:P3,B2:P2)&gt;0,FORECAST(P2,B3:P3,B2:P2),O3)*$X$1 * (1+0.02)/(0.0789-0.02)</f>
        <v>2.886247878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249</v>
      </c>
      <c r="L8" s="5">
        <f t="array" ref="L8">NPV(0.0789,F3:P3)</f>
        <v>7.177218882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250</v>
      </c>
      <c r="L9" s="5">
        <f t="array" ref="L9">NPV(0.0789,F16:P16)</f>
        <v>1.251816013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251</v>
      </c>
      <c r="L10" s="5">
        <f>L8 + L9</f>
        <v>8.429034894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61</v>
      </c>
      <c r="L11" s="1">
        <v>24.0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252</v>
      </c>
      <c r="L12" s="5">
        <f>L10 - L11</f>
        <v>-15.57096511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253</v>
      </c>
      <c r="L13" s="1">
        <v>23.0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254</v>
      </c>
      <c r="L14" s="5">
        <f>L12/L13</f>
        <v>-0.6769984829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3">
        <v>0.0</v>
      </c>
      <c r="N16" s="3">
        <v>0.0</v>
      </c>
      <c r="O16" s="3">
        <v>0.0</v>
      </c>
      <c r="P16" s="3">
        <f>IF(P3*FORECAST(P2,B3:P3,B2:P2)&gt;0,FORECAST(P2,B3:P3,B2:P2),O3)*$X$1 * (1+0.02)/(0.0789-0.02)</f>
        <v>2.886247878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