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DCF" sheetId="7" r:id="rId10"/>
    <sheet state="visible" name="DCF-NET" sheetId="8" r:id="rId11"/>
  </sheets>
  <definedNames/>
  <calcPr/>
</workbook>
</file>

<file path=xl/sharedStrings.xml><?xml version="1.0" encoding="utf-8"?>
<sst xmlns="http://schemas.openxmlformats.org/spreadsheetml/2006/main" count="250" uniqueCount="202">
  <si>
    <t>ticker</t>
  </si>
  <si>
    <t>SBXC</t>
  </si>
  <si>
    <t>nombre</t>
  </si>
  <si>
    <t>SILVERBOX CORP III</t>
  </si>
  <si>
    <t>empresa</t>
  </si>
  <si>
    <t>Investment Holding Companies</t>
  </si>
  <si>
    <t>Fiscal Period: December</t>
  </si>
  <si>
    <t>Net Income</t>
  </si>
  <si>
    <t>Amortization of Deferred Charges, Total - (CF)</t>
  </si>
  <si>
    <t>Other Operating Activities, Total</t>
  </si>
  <si>
    <t>Change In Accounts Payable</t>
  </si>
  <si>
    <t>Change In Income Taxes</t>
  </si>
  <si>
    <t>Change in Other Net Operating Assets</t>
  </si>
  <si>
    <t>Cash from Operations</t>
  </si>
  <si>
    <t>0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</si>
  <si>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</si>
  <si>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</si>
  <si>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</si>
  <si>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</si>
  <si>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</si>
  <si>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</si>
  <si>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</si>
  <si>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</si>
  <si>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</si>
  <si>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</si>
  <si>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</si>
  <si>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</si>
  <si>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</si>
  <si>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</si>
  <si>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</si>
  <si>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</si>
  <si>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</si>
  <si>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</si>
  <si>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</si>
  <si>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Other Current Assets, Total</t>
  </si>
  <si>
    <t>Total Current Assets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</si>
  <si>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</si>
  <si>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</si>
  <si>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</si>
  <si>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</si>
  <si>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</si>
  <si>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</si>
  <si>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Income Taxes Payable</t>
  </si>
  <si>
    <t>Other Current Liabilities</t>
  </si>
  <si>
    <t>Total Current Liabilities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</si>
  <si>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</si>
  <si>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</si>
  <si>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</si>
  <si>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</si>
  <si>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</si>
  <si>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</si>
  <si>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</si>
  <si>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</si>
  <si>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</si>
  <si>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</si>
  <si>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</si>
  <si>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0.01</t>
  </si>
  <si>
    <t>-0.26</t>
  </si>
  <si>
    <t>Tangible Book Value</t>
  </si>
  <si>
    <t>Tangible Book Value Per Share</t>
  </si>
  <si>
    <t>Total Debt</t>
  </si>
  <si>
    <t>Net Debt</t>
  </si>
  <si>
    <t>Account Code - Inventory Valuation</t>
  </si>
  <si>
    <t>Part Time Employees</t>
  </si>
  <si>
    <t>Selling General &amp; Admin Expenses, Total</t>
  </si>
  <si>
    <t>Other Operating Expenses, Total</t>
  </si>
  <si>
    <t>Operating Income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</si>
  <si>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</si>
  <si>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</si>
  <si>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</si>
  <si>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</si>
  <si>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</si>
  <si>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</si>
  <si>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</si>
  <si>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</si>
  <si>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</si>
  <si>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</si>
  <si>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</si>
  <si>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</si>
  <si>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</si>
  <si>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</si>
  <si>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0.22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</si>
  <si>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</si>
  <si>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</si>
  <si>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</si>
  <si>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</si>
  <si>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</si>
  <si>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</si>
  <si>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0.19</t>
  </si>
  <si>
    <t>Normalized Diluted EPS</t>
  </si>
  <si>
    <t>EBITA</t>
  </si>
  <si>
    <t>EBIT</t>
  </si>
  <si>
    <t>Effective Tax Rate - (Ratio)</t>
  </si>
  <si>
    <t>26.61</t>
  </si>
  <si>
    <t>Current Domestic Taxes</t>
  </si>
  <si>
    <t>Total Current Taxes</t>
  </si>
  <si>
    <t>Deferred Domestic Taxes</t>
  </si>
  <si>
    <t>Total Deferred Taxes</t>
  </si>
  <si>
    <t>Normalized Net Income</t>
  </si>
  <si>
    <t>Profitability</t>
  </si>
  <si>
    <t>Return on Assets</t>
  </si>
  <si>
    <t>-1.22</t>
  </si>
  <si>
    <t>Return on Total Capital</t>
  </si>
  <si>
    <t>Return On Equity %</t>
  </si>
  <si>
    <t>-52.47</t>
  </si>
  <si>
    <t>-148.83</t>
  </si>
  <si>
    <t>Return on Common Equity</t>
  </si>
  <si>
    <t>Short Term Liquidity</t>
  </si>
  <si>
    <t>Current Ratio</t>
  </si>
  <si>
    <t>1.09</t>
  </si>
  <si>
    <t>1.03</t>
  </si>
  <si>
    <t>0.69</t>
  </si>
  <si>
    <t>Quick Ratio</t>
  </si>
  <si>
    <t>0.11</t>
  </si>
  <si>
    <t>0.03</t>
  </si>
  <si>
    <t>0.51</t>
  </si>
  <si>
    <t>Operating Cash Flow to Current Liabilities</t>
  </si>
  <si>
    <t>-0.01</t>
  </si>
  <si>
    <t>-1.1</t>
  </si>
  <si>
    <t>Long Term Solvency</t>
  </si>
  <si>
    <t>Total Debt/Equity</t>
  </si>
  <si>
    <t>328.39</t>
  </si>
  <si>
    <t>Total Debt / Total Capital</t>
  </si>
  <si>
    <t>76.66</t>
  </si>
  <si>
    <t>94.18</t>
  </si>
  <si>
    <t>Total Liabilities / Total Assets</t>
  </si>
  <si>
    <t>91.92</t>
  </si>
  <si>
    <t>97.08</t>
  </si>
  <si>
    <t>103.07</t>
  </si>
  <si>
    <t>Growth Over Prior Year</t>
  </si>
  <si>
    <t>EBITA, 1 Yr. Growth %</t>
  </si>
  <si>
    <t>EBIT, 1 Yr. Growth %</t>
  </si>
  <si>
    <t>Earnings From Cont. Operations, 1 Yr. Growth %</t>
  </si>
  <si>
    <t>239.29</t>
  </si>
  <si>
    <t>Net Income, 1 Yr. Growth %</t>
  </si>
  <si>
    <t>Normalized Net Income, 1 Yr. Growth %</t>
  </si>
  <si>
    <t>239.26</t>
  </si>
  <si>
    <t>Diluted EPS Before Extra, 1 Yr. Growth %</t>
  </si>
  <si>
    <t>Total Assets, 1 Yr. Growth %</t>
  </si>
  <si>
    <t>61.61</t>
  </si>
  <si>
    <t>Tangible Book Value, 1 Yr. Growth %</t>
  </si>
  <si>
    <t>-41.57</t>
  </si>
  <si>
    <t>Common Equity, 1 Yr. Growth %</t>
  </si>
  <si>
    <t>Cash From Operations, 1 Yr. Growth %</t>
  </si>
  <si>
    <t>Levered Free Cash Flow, 1 Yr. Growth %</t>
  </si>
  <si>
    <t>-45.6</t>
  </si>
  <si>
    <t>Unlevered Free Cash Flow, 1 Yr. Growth %</t>
  </si>
  <si>
    <t>Compound Annual Growth Rate Over Two Years</t>
  </si>
  <si>
    <t>Earnings From Cont. Operations, 2 Yr. CAGR %</t>
  </si>
  <si>
    <t>Net Income, 2 Yr. CAGR %</t>
  </si>
  <si>
    <t>Normalized Net Income, 2 Yr. CAGR %</t>
  </si>
  <si>
    <t>Total Assets, 2 Yr. CAGR %</t>
  </si>
  <si>
    <t>Tangible Book Value, 2 Yr. CAGR %</t>
  </si>
  <si>
    <t>Common Equity, 2 Yr. CAGR %</t>
  </si>
  <si>
    <t>2023</t>
  </si>
  <si>
    <t>Capitalization
                                    1</t>
  </si>
  <si>
    <t>178.4</t>
  </si>
  <si>
    <t>Change</t>
  </si>
  <si>
    <t>-</t>
  </si>
  <si>
    <t>Enterprise Value (EV)
                                    1</t>
  </si>
  <si>
    <t>177.6</t>
  </si>
  <si>
    <t>P/E ratio</t>
  </si>
  <si>
    <t>46.6x</t>
  </si>
  <si>
    <t>PBR</t>
  </si>
  <si>
    <t>-39.9x</t>
  </si>
  <si>
    <t>PEG</t>
  </si>
  <si>
    <t>-0x</t>
  </si>
  <si>
    <t>Capitalization / Revenue</t>
  </si>
  <si>
    <t>EV / Revenue</t>
  </si>
  <si>
    <t>EV / EBITDA</t>
  </si>
  <si>
    <t>EV / EBIT</t>
  </si>
  <si>
    <t>-124,420,066x</t>
  </si>
  <si>
    <t>EV / FCF</t>
  </si>
  <si>
    <t>1,134,836,537x</t>
  </si>
  <si>
    <t>FCF Yield</t>
  </si>
  <si>
    <t>0%</t>
  </si>
  <si>
    <t>Dividend per Share
                                    2</t>
  </si>
  <si>
    <t>Rate of return</t>
  </si>
  <si>
    <t>EPS
                                    2</t>
  </si>
  <si>
    <t>0.2217</t>
  </si>
  <si>
    <t>Distribution rate</t>
  </si>
  <si>
    <t>Net sales</t>
  </si>
  <si>
    <t>EBITDA</t>
  </si>
  <si>
    <t>-1.427</t>
  </si>
  <si>
    <t>Net income
                                    1</t>
  </si>
  <si>
    <t>3.32</t>
  </si>
  <si>
    <t>Net Debt
                                    1</t>
  </si>
  <si>
    <t>-0.7903</t>
  </si>
  <si>
    <t>Reference price
                                    2</t>
  </si>
  <si>
    <t>10.34</t>
  </si>
  <si>
    <t>Nbr of stocks (in thousands)</t>
  </si>
  <si>
    <t>17,250</t>
  </si>
  <si>
    <t>Announcement Date</t>
  </si>
  <si>
    <t>3/14/24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</si>
  <si>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</si>
  <si>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</si>
  <si>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</si>
  <si>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</si>
  <si>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</si>
  <si>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</si>
  <si>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</si>
  <si>
    <t>Target Price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</si>
</sst>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color theme="1"/>
      <name val="Calibri"/>
      <scheme val="minor"/>
    </font>
    <font>
      <b/>
      <color theme="1"/>
      <name val="Calibri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1" fillId="0" fontId="4" numFmtId="0" xfId="0" applyAlignment="1" applyBorder="1" applyFont="1">
      <alignment horizontal="center" vertical="top"/>
    </xf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</v>
      </c>
      <c r="B2" s="1">
        <v>0.0</v>
      </c>
      <c r="C2" s="1">
        <v>0.0</v>
      </c>
      <c r="D2" s="1">
        <v>3.0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</v>
      </c>
      <c r="B3" s="1">
        <v>0.0</v>
      </c>
      <c r="C3" s="1">
        <v>0.0</v>
      </c>
      <c r="D3" s="1">
        <v>0.0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</v>
      </c>
      <c r="B4" s="1">
        <v>0.0</v>
      </c>
      <c r="C4" s="1">
        <v>0.0</v>
      </c>
      <c r="D4" s="1">
        <v>-5.0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</v>
      </c>
      <c r="B5" s="1">
        <v>0.0</v>
      </c>
      <c r="C5" s="1">
        <v>0.0</v>
      </c>
      <c r="D5" s="1">
        <v>67.0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</v>
      </c>
      <c r="B6" s="1">
        <v>0.0</v>
      </c>
      <c r="C6" s="1">
        <v>0.0</v>
      </c>
      <c r="D6" s="1">
        <v>52.0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</v>
      </c>
      <c r="B7" s="1">
        <v>0.0</v>
      </c>
      <c r="C7" s="1">
        <v>0.0</v>
      </c>
      <c r="D7" s="1">
        <v>-26.0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 t="s">
        <v>14</v>
      </c>
      <c r="C8" s="1">
        <v>0.0</v>
      </c>
      <c r="D8" s="1">
        <v>-1.0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</v>
      </c>
      <c r="B9" s="1">
        <v>0.0</v>
      </c>
      <c r="C9" s="1">
        <v>0.0</v>
      </c>
      <c r="D9" s="1">
        <v>-139.0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</v>
      </c>
      <c r="B10" s="1">
        <v>0.0</v>
      </c>
      <c r="C10" s="1">
        <v>0.0</v>
      </c>
      <c r="D10" s="1">
        <v>-139.0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</v>
      </c>
      <c r="B11" s="1">
        <v>7.0</v>
      </c>
      <c r="C11" s="1">
        <v>20.0</v>
      </c>
      <c r="D11" s="1">
        <v>6.0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18</v>
      </c>
      <c r="B12" s="1">
        <v>8.0</v>
      </c>
      <c r="C12" s="1">
        <v>20.0</v>
      </c>
      <c r="D12" s="1">
        <v>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>
        <v>0.0</v>
      </c>
      <c r="C13" s="1">
        <v>-6.0</v>
      </c>
      <c r="D13" s="1">
        <v>-27.0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>
        <v>0.0</v>
      </c>
      <c r="C14" s="1">
        <v>-6.0</v>
      </c>
      <c r="D14" s="1">
        <v>-27.0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21</v>
      </c>
      <c r="B15" s="1">
        <v>0.0</v>
      </c>
      <c r="C15" s="1">
        <v>0.0</v>
      </c>
      <c r="D15" s="1">
        <v>136.0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22</v>
      </c>
      <c r="B16" s="1">
        <v>-5.0</v>
      </c>
      <c r="C16" s="1">
        <v>-15.0</v>
      </c>
      <c r="D16" s="1">
        <v>5.0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</v>
      </c>
      <c r="B17" s="1">
        <v>3.0</v>
      </c>
      <c r="C17" s="1">
        <v>-1.0</v>
      </c>
      <c r="D17" s="1">
        <v>141.0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</v>
      </c>
      <c r="B18" s="1">
        <v>3.0</v>
      </c>
      <c r="C18" s="1">
        <v>-1.0</v>
      </c>
      <c r="D18" s="1">
        <v>77.0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</v>
      </c>
      <c r="B20" s="1">
        <v>0.0</v>
      </c>
      <c r="C20" s="1">
        <v>0.0</v>
      </c>
      <c r="D20" s="1">
        <v>15.0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27</v>
      </c>
      <c r="B21" s="1">
        <v>0.0</v>
      </c>
      <c r="C21" s="1">
        <v>0.0</v>
      </c>
      <c r="D21" s="1">
        <v>15.0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</v>
      </c>
      <c r="B22" s="1">
        <v>0.0</v>
      </c>
      <c r="C22" s="1">
        <v>14.0</v>
      </c>
      <c r="D22" s="1">
        <v>-1.0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</v>
      </c>
      <c r="B23" s="1">
        <v>8.0</v>
      </c>
      <c r="C23" s="1">
        <v>14.0</v>
      </c>
      <c r="D23" s="1">
        <v>-21.0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31</v>
      </c>
      <c r="B3" s="1">
        <v>2.0</v>
      </c>
      <c r="C3" s="1">
        <v>1.0</v>
      </c>
      <c r="D3" s="1">
        <v>79.0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32</v>
      </c>
      <c r="B4" s="1">
        <v>2.0</v>
      </c>
      <c r="C4" s="1">
        <v>1.0</v>
      </c>
      <c r="D4" s="1">
        <v>79.0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33</v>
      </c>
      <c r="B5" s="1">
        <v>0.0</v>
      </c>
      <c r="C5" s="1">
        <v>0.0</v>
      </c>
      <c r="D5" s="1">
        <v>26.0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34</v>
      </c>
      <c r="B6" s="1">
        <v>25.0</v>
      </c>
      <c r="C6" s="1">
        <v>44.0</v>
      </c>
      <c r="D6" s="1">
        <v>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35</v>
      </c>
      <c r="B7" s="1">
        <v>28.0</v>
      </c>
      <c r="C7" s="1">
        <v>45.0</v>
      </c>
      <c r="D7" s="1">
        <v>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36</v>
      </c>
      <c r="B8" s="1">
        <v>0.0</v>
      </c>
      <c r="C8" s="1">
        <v>0.0</v>
      </c>
      <c r="D8" s="1">
        <v>145.0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37</v>
      </c>
      <c r="B9" s="1">
        <v>28.0</v>
      </c>
      <c r="C9" s="1">
        <v>45.0</v>
      </c>
      <c r="D9" s="1">
        <v>146.0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38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39</v>
      </c>
      <c r="B11" s="1">
        <v>0.0</v>
      </c>
      <c r="C11" s="1">
        <v>0.0</v>
      </c>
      <c r="D11" s="1">
        <v>67.0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40</v>
      </c>
      <c r="B12" s="1">
        <v>0.0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41</v>
      </c>
      <c r="B13" s="1">
        <v>7.0</v>
      </c>
      <c r="C13" s="1">
        <v>21.0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42</v>
      </c>
      <c r="B14" s="1">
        <v>0.0</v>
      </c>
      <c r="C14" s="1">
        <v>0.0</v>
      </c>
      <c r="D14" s="1">
        <v>52.0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43</v>
      </c>
      <c r="B15" s="1">
        <v>18.0</v>
      </c>
      <c r="C15" s="1">
        <v>21.0</v>
      </c>
      <c r="D15" s="1">
        <v>33.0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44</v>
      </c>
      <c r="B16" s="1">
        <v>25.0</v>
      </c>
      <c r="C16" s="1">
        <v>44.0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45</v>
      </c>
      <c r="B17" s="1">
        <v>0.0</v>
      </c>
      <c r="C17" s="1">
        <v>0.0</v>
      </c>
      <c r="D17" s="1">
        <v>149.0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46</v>
      </c>
      <c r="B18" s="1">
        <v>25.0</v>
      </c>
      <c r="C18" s="1">
        <v>44.0</v>
      </c>
      <c r="D18" s="1">
        <v>150.0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47</v>
      </c>
      <c r="B19" s="1">
        <v>719.0</v>
      </c>
      <c r="C19" s="1">
        <v>288.0</v>
      </c>
      <c r="D19" s="1">
        <v>345.0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48</v>
      </c>
      <c r="B20" s="1">
        <v>2.0</v>
      </c>
      <c r="C20" s="1">
        <v>2.0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49</v>
      </c>
      <c r="B21" s="1">
        <v>0.0</v>
      </c>
      <c r="C21" s="1">
        <v>-1.0</v>
      </c>
      <c r="D21" s="1">
        <v>-4.0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</v>
      </c>
      <c r="B22" s="1">
        <v>2.0</v>
      </c>
      <c r="C22" s="1">
        <v>1.0</v>
      </c>
      <c r="D22" s="1">
        <v>-4.0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51</v>
      </c>
      <c r="B23" s="1">
        <v>2.0</v>
      </c>
      <c r="C23" s="1">
        <v>1.0</v>
      </c>
      <c r="D23" s="1">
        <v>-4.0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</v>
      </c>
      <c r="B24" s="1">
        <v>28.0</v>
      </c>
      <c r="C24" s="1">
        <v>45.0</v>
      </c>
      <c r="D24" s="1">
        <v>146.0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25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</v>
      </c>
      <c r="B26" s="1">
        <v>6.0</v>
      </c>
      <c r="C26" s="1">
        <v>2.0</v>
      </c>
      <c r="D26" s="1">
        <v>17.0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54</v>
      </c>
      <c r="B27" s="1">
        <v>6.0</v>
      </c>
      <c r="C27" s="1">
        <v>2.0</v>
      </c>
      <c r="D27" s="1">
        <v>17.0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55</v>
      </c>
      <c r="B28" s="1" t="s">
        <v>14</v>
      </c>
      <c r="C28" s="1" t="s">
        <v>56</v>
      </c>
      <c r="D28" s="1" t="s">
        <v>57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58</v>
      </c>
      <c r="B29" s="1">
        <v>2.0</v>
      </c>
      <c r="C29" s="1">
        <v>1.0</v>
      </c>
      <c r="D29" s="1">
        <v>-4.0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59</v>
      </c>
      <c r="B30" s="1" t="s">
        <v>14</v>
      </c>
      <c r="C30" s="1" t="s">
        <v>56</v>
      </c>
      <c r="D30" s="1" t="s">
        <v>57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60</v>
      </c>
      <c r="B31" s="1">
        <v>7.0</v>
      </c>
      <c r="C31" s="1">
        <v>21.0</v>
      </c>
      <c r="D31" s="1" t="s">
        <v>14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61</v>
      </c>
      <c r="B32" s="1">
        <v>4.0</v>
      </c>
      <c r="C32" s="1">
        <v>20.0</v>
      </c>
      <c r="D32" s="1">
        <v>-79.0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62</v>
      </c>
      <c r="B33" s="1">
        <v>3.0</v>
      </c>
      <c r="C33" s="1">
        <v>3.0</v>
      </c>
      <c r="D33" s="1">
        <v>3.0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63</v>
      </c>
      <c r="B34" s="1">
        <v>5.0</v>
      </c>
      <c r="C34" s="1">
        <v>5.0</v>
      </c>
      <c r="D34" s="1">
        <v>5.0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1">
        <v>0.0</v>
      </c>
      <c r="C2" s="1">
        <v>0.0</v>
      </c>
      <c r="D2" s="1">
        <v>1.0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0.0</v>
      </c>
      <c r="C3" s="1">
        <v>0.0</v>
      </c>
      <c r="D3" s="1">
        <v>1.0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0.0</v>
      </c>
      <c r="C4" s="1">
        <v>0.0</v>
      </c>
      <c r="D4" s="1">
        <v>-1.0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0.0</v>
      </c>
      <c r="C5" s="1">
        <v>0.0</v>
      </c>
      <c r="D5" s="1">
        <v>5.0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0.0</v>
      </c>
      <c r="C6" s="1">
        <v>0.0</v>
      </c>
      <c r="D6" s="1">
        <v>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0.0</v>
      </c>
      <c r="C7" s="1">
        <v>0.0</v>
      </c>
      <c r="D7" s="1">
        <v>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0.0</v>
      </c>
      <c r="C8" s="1">
        <v>0.0</v>
      </c>
      <c r="D8" s="1">
        <v>4.0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0.0</v>
      </c>
      <c r="C9" s="1">
        <v>0.0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0.0</v>
      </c>
      <c r="C10" s="1">
        <v>0.0</v>
      </c>
      <c r="D10" s="1">
        <v>4.0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0.0</v>
      </c>
      <c r="C11" s="1">
        <v>0.0</v>
      </c>
      <c r="D11" s="1">
        <v>1.0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0.0</v>
      </c>
      <c r="C12" s="1">
        <v>0.0</v>
      </c>
      <c r="D12" s="1">
        <v>3.0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0.0</v>
      </c>
      <c r="C13" s="1">
        <v>0.0</v>
      </c>
      <c r="D13" s="1">
        <v>3.0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0.0</v>
      </c>
      <c r="C14" s="1">
        <v>0.0</v>
      </c>
      <c r="D14" s="1">
        <v>3.0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0.0</v>
      </c>
      <c r="D15" s="1">
        <v>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3.0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0.0</v>
      </c>
      <c r="C18" s="1">
        <v>0.0</v>
      </c>
      <c r="D18" s="1" t="s">
        <v>81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 t="s">
        <v>81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6.0</v>
      </c>
      <c r="C20" s="1">
        <v>2.0</v>
      </c>
      <c r="D20" s="1">
        <v>14.0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0.0</v>
      </c>
      <c r="C21" s="1">
        <v>0.0</v>
      </c>
      <c r="D21" s="1" t="s">
        <v>81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0.0</v>
      </c>
      <c r="C22" s="1">
        <v>0.0</v>
      </c>
      <c r="D22" s="1" t="s">
        <v>81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6.0</v>
      </c>
      <c r="C23" s="1">
        <v>2.0</v>
      </c>
      <c r="D23" s="1">
        <v>14.0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0.0</v>
      </c>
      <c r="D24" s="1" t="s">
        <v>88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 t="s">
        <v>88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25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-1.0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-1.0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 t="s">
        <v>93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0.0</v>
      </c>
      <c r="C30" s="1">
        <v>0.0</v>
      </c>
      <c r="D30" s="1">
        <v>1.0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1.0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 t="s">
        <v>14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0.0</v>
      </c>
      <c r="C33" s="1">
        <v>0.0</v>
      </c>
      <c r="D33" s="1" t="s">
        <v>14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0.0</v>
      </c>
      <c r="C34" s="1">
        <v>0.0</v>
      </c>
      <c r="D34" s="1">
        <v>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</v>
      </c>
      <c r="B3" s="1">
        <v>0.0</v>
      </c>
      <c r="C3" s="1">
        <v>0.0</v>
      </c>
      <c r="D3" s="1" t="s">
        <v>101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0.0</v>
      </c>
      <c r="C4" s="1">
        <v>0.0</v>
      </c>
      <c r="D4" s="1">
        <v>42.0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0.0</v>
      </c>
      <c r="C5" s="1" t="s">
        <v>104</v>
      </c>
      <c r="D5" s="1" t="s">
        <v>105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</v>
      </c>
      <c r="B6" s="1">
        <v>0.0</v>
      </c>
      <c r="C6" s="1" t="s">
        <v>104</v>
      </c>
      <c r="D6" s="1" t="s">
        <v>105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</v>
      </c>
      <c r="B8" s="1" t="s">
        <v>109</v>
      </c>
      <c r="C8" s="1" t="s">
        <v>110</v>
      </c>
      <c r="D8" s="1" t="s">
        <v>111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112</v>
      </c>
      <c r="B9" s="1" t="s">
        <v>113</v>
      </c>
      <c r="C9" s="1" t="s">
        <v>114</v>
      </c>
      <c r="D9" s="1" t="s">
        <v>115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 t="s">
        <v>14</v>
      </c>
      <c r="C10" s="1" t="s">
        <v>117</v>
      </c>
      <c r="D10" s="1" t="s">
        <v>118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</v>
      </c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</v>
      </c>
      <c r="B12" s="1" t="s">
        <v>121</v>
      </c>
      <c r="C12" s="1">
        <v>0.0</v>
      </c>
      <c r="D12" s="1">
        <v>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122</v>
      </c>
      <c r="B13" s="1" t="s">
        <v>123</v>
      </c>
      <c r="C13" s="1" t="s">
        <v>124</v>
      </c>
      <c r="D13" s="1">
        <v>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125</v>
      </c>
      <c r="B14" s="1" t="s">
        <v>126</v>
      </c>
      <c r="C14" s="1" t="s">
        <v>127</v>
      </c>
      <c r="D14" s="1" t="s">
        <v>128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129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</v>
      </c>
      <c r="B16" s="1">
        <v>0.0</v>
      </c>
      <c r="C16" s="1">
        <v>0.0</v>
      </c>
      <c r="D16" s="1">
        <v>1.0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</v>
      </c>
      <c r="B17" s="1">
        <v>0.0</v>
      </c>
      <c r="C17" s="1">
        <v>0.0</v>
      </c>
      <c r="D17" s="1">
        <v>1.0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132</v>
      </c>
      <c r="B18" s="1">
        <v>0.0</v>
      </c>
      <c r="C18" s="1" t="s">
        <v>133</v>
      </c>
      <c r="D18" s="1">
        <v>-3.0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134</v>
      </c>
      <c r="B19" s="1">
        <v>0.0</v>
      </c>
      <c r="C19" s="1" t="s">
        <v>133</v>
      </c>
      <c r="D19" s="1">
        <v>-3.0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135</v>
      </c>
      <c r="B20" s="1">
        <v>0.0</v>
      </c>
      <c r="C20" s="1" t="s">
        <v>136</v>
      </c>
      <c r="D20" s="1">
        <v>-4.0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137</v>
      </c>
      <c r="B21" s="1">
        <v>0.0</v>
      </c>
      <c r="C21" s="1">
        <v>0.0</v>
      </c>
      <c r="D21" s="1">
        <v>0.0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138</v>
      </c>
      <c r="B22" s="1">
        <v>0.0</v>
      </c>
      <c r="C22" s="1" t="s">
        <v>139</v>
      </c>
      <c r="D22" s="1">
        <v>3.0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0.0</v>
      </c>
      <c r="C23" s="1" t="s">
        <v>141</v>
      </c>
      <c r="D23" s="1">
        <v>-3.0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142</v>
      </c>
      <c r="B24" s="1">
        <v>0.0</v>
      </c>
      <c r="C24" s="1" t="s">
        <v>141</v>
      </c>
      <c r="D24" s="1">
        <v>-3.0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</v>
      </c>
      <c r="B25" s="1">
        <v>0.0</v>
      </c>
      <c r="C25" s="1">
        <v>0.0</v>
      </c>
      <c r="D25" s="1">
        <v>5.0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</v>
      </c>
      <c r="B26" s="1">
        <v>0.0</v>
      </c>
      <c r="C26" s="1">
        <v>0.0</v>
      </c>
      <c r="D26" s="1" t="s">
        <v>145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146</v>
      </c>
      <c r="B27" s="1">
        <v>0.0</v>
      </c>
      <c r="C27" s="1">
        <v>0.0</v>
      </c>
      <c r="D27" s="1" t="s">
        <v>145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147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148</v>
      </c>
      <c r="B29" s="1">
        <v>0.0</v>
      </c>
      <c r="C29" s="1">
        <v>0.0</v>
      </c>
      <c r="D29" s="1">
        <v>0.0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149</v>
      </c>
      <c r="B30" s="1">
        <v>0.0</v>
      </c>
      <c r="C30" s="1">
        <v>0.0</v>
      </c>
      <c r="D30" s="1">
        <v>0.0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150</v>
      </c>
      <c r="B31" s="1">
        <v>0.0</v>
      </c>
      <c r="C31" s="1">
        <v>0.0</v>
      </c>
      <c r="D31" s="1">
        <v>0.0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151</v>
      </c>
      <c r="B32" s="1">
        <v>0.0</v>
      </c>
      <c r="C32" s="1">
        <v>0.0</v>
      </c>
      <c r="D32" s="1">
        <v>0.0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152</v>
      </c>
      <c r="B33" s="1">
        <v>0.0</v>
      </c>
      <c r="C33" s="1">
        <v>0.0</v>
      </c>
      <c r="D33" s="1">
        <v>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153</v>
      </c>
      <c r="B34" s="1">
        <v>0.0</v>
      </c>
      <c r="C34" s="1">
        <v>0.0</v>
      </c>
      <c r="D34" s="1">
        <v>0.0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1">
      <c r="A1" s="1" t="s">
        <v>6</v>
      </c>
      <c r="B1" s="1" t="s">
        <v>154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155</v>
      </c>
      <c r="B2" s="1" t="s">
        <v>156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157</v>
      </c>
      <c r="B3" s="1" t="s">
        <v>158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159</v>
      </c>
      <c r="B4" s="1" t="s">
        <v>160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157</v>
      </c>
      <c r="B5" s="1" t="s">
        <v>158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161</v>
      </c>
      <c r="B6" s="1" t="s">
        <v>162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163</v>
      </c>
      <c r="B7" s="1" t="s">
        <v>164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165</v>
      </c>
      <c r="B8" s="1" t="s">
        <v>166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167</v>
      </c>
      <c r="B9" s="1" t="s">
        <v>158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168</v>
      </c>
      <c r="B10" s="1" t="s">
        <v>158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169</v>
      </c>
      <c r="B11" s="1" t="s">
        <v>158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170</v>
      </c>
      <c r="B12" s="1" t="s">
        <v>171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172</v>
      </c>
      <c r="B13" s="1" t="s">
        <v>173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174</v>
      </c>
      <c r="B14" s="1" t="s">
        <v>175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176</v>
      </c>
      <c r="B15" s="1" t="s">
        <v>158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177</v>
      </c>
      <c r="B16" s="1" t="s">
        <v>158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178</v>
      </c>
      <c r="B17" s="1" t="s">
        <v>179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180</v>
      </c>
      <c r="B18" s="1" t="s">
        <v>158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181</v>
      </c>
      <c r="B19" s="1" t="s">
        <v>158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182</v>
      </c>
      <c r="B20" s="1" t="s">
        <v>158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 t="s">
        <v>183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184</v>
      </c>
      <c r="B22" s="1" t="s">
        <v>185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186</v>
      </c>
      <c r="B23" s="1" t="s">
        <v>187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188</v>
      </c>
      <c r="B24" s="1" t="s">
        <v>189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190</v>
      </c>
      <c r="B25" s="1" t="s">
        <v>191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192</v>
      </c>
      <c r="B26" s="1" t="s">
        <v>193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27</v>
      </c>
      <c r="B3" s="1">
        <v>0.0</v>
      </c>
      <c r="C3" s="1">
        <v>0.0</v>
      </c>
      <c r="D3" s="1">
        <v>15.0</v>
      </c>
      <c r="E3" s="1">
        <f>IF(D3*FORECAST(E2,B3:D3,B2:D2)&gt;0,FORECAST(E2,B3:D3,B2:D2),D3)*$X$1</f>
        <v>20</v>
      </c>
      <c r="F3" s="1">
        <f>IF(E3*FORECAST(F2,B3:E3,B2:E2)&gt;0,FORECAST(F2,B3:E3,B2:E2),E3)*$X$1</f>
        <v>27.5</v>
      </c>
      <c r="G3" s="1">
        <f>IF(F3*FORECAST(G2,B3:F3,B2:F2)&gt;0,FORECAST(G2,B3:F3,B2:F2),F3)*$X$1</f>
        <v>35</v>
      </c>
      <c r="H3" s="1">
        <f>IF(G3*FORECAST(H2,B3:G3,B2:G2)&gt;0,FORECAST(H2,B3:G3,B2:G2),G3)*$X$1</f>
        <v>42.5</v>
      </c>
      <c r="I3" s="1">
        <f>IF(H3*FORECAST(I2,B3:H3,B2:H2)&gt;0,FORECAST(I2,B3:H3,B2:H2),H3)*$X$1</f>
        <v>50</v>
      </c>
      <c r="J3" s="1">
        <f>IF(I3*FORECAST(J2,B3:I3,B2:I2)&gt;0,FORECAST(J2,B3:I3,B2:I2),I3)*$X$1</f>
        <v>57.5</v>
      </c>
      <c r="K3" s="1">
        <f>IF(J3*FORECAST(K2,B3:J3,B2:J2)&gt;0,FORECAST(K2,B3:J3,B2:J2),J3)*$X$1</f>
        <v>65</v>
      </c>
      <c r="L3" s="3">
        <f>IF(K3*FORECAST(L2,B3:K3,B2:K2)&gt;0,FORECAST(L2,B3:K3,B2:K2),K3)*$X$1</f>
        <v>72.5</v>
      </c>
      <c r="M3" s="3">
        <f>IF(L3*FORECAST(M2,B3:L3,B2:L2)&gt;0,FORECAST(M2,B3:L3,B2:L2),L3)*$X$1</f>
        <v>80</v>
      </c>
      <c r="N3" s="3">
        <f>IF(M3*FORECAST(N2,B3:M3,B2:M2)&gt;0,FORECAST(N2,B3:M3,B2:M2),M3)*$X$1</f>
        <v>87.5</v>
      </c>
      <c r="O3" s="3">
        <f>IF(N3*FORECAST(O2,B3:N3,B2:N2)&gt;0,FORECAST(O2,B3:N3,B2:N2),N3)*$X$1</f>
        <v>95</v>
      </c>
      <c r="P3" s="3">
        <f>IF(O3*FORECAST(P2,B3:O3,B2:O2)&gt;0,FORECAST(P2,B3:O3,B2:O2),O3)*$X$1</f>
        <v>102.5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60</v>
      </c>
      <c r="B4" s="1">
        <v>4.0</v>
      </c>
      <c r="C4" s="1">
        <v>20.0</v>
      </c>
      <c r="D4" s="1">
        <v>-79.0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194</v>
      </c>
      <c r="B5" s="1">
        <v>6.0</v>
      </c>
      <c r="C5" s="1">
        <v>2.0</v>
      </c>
      <c r="D5" s="1">
        <v>14.0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195</v>
      </c>
      <c r="L7" s="1">
        <f>IF(P3*FORECAST(P2,B3:P3,B2:P2)&gt;0,FORECAST(P2,B3:P3,B2:P2),O3)*$X$1 * (1+0.02)/(0.0789-0.02)</f>
        <v>1775.042445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196</v>
      </c>
      <c r="L8" s="5">
        <f t="array" ref="L8">NPV(0.0789,F3:P3)</f>
        <v>426.1118414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197</v>
      </c>
      <c r="L9" s="5">
        <f t="array" ref="L9">NPV(0.0789,F16:P16)</f>
        <v>769.8668477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198</v>
      </c>
      <c r="L10" s="5">
        <f>L8 + L9</f>
        <v>1195.978689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61</v>
      </c>
      <c r="L11" s="1">
        <v>-79.0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199</v>
      </c>
      <c r="L12" s="5">
        <f>L10 - L11</f>
        <v>1274.978689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200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201</v>
      </c>
      <c r="L14" s="5">
        <f>L12/L13</f>
        <v>91.06990637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1775.042445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8.71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3">
        <v>1.0</v>
      </c>
      <c r="Y1" s="2"/>
      <c r="Z1" s="2"/>
    </row>
    <row r="2">
      <c r="A2" s="2"/>
      <c r="B2" s="4">
        <v>2021.0</v>
      </c>
      <c r="C2" s="4">
        <v>2022.0</v>
      </c>
      <c r="D2" s="4">
        <v>2023.0</v>
      </c>
      <c r="E2" s="4">
        <v>2024.0</v>
      </c>
      <c r="F2" s="4">
        <v>2025.0</v>
      </c>
      <c r="G2" s="4">
        <v>2026.0</v>
      </c>
      <c r="H2" s="4">
        <v>2027.0</v>
      </c>
      <c r="I2" s="4">
        <v>2028.0</v>
      </c>
      <c r="J2" s="4">
        <v>2029.0</v>
      </c>
      <c r="K2" s="4">
        <v>2030.0</v>
      </c>
      <c r="L2" s="3">
        <v>2031.0</v>
      </c>
      <c r="M2" s="3">
        <v>2032.0</v>
      </c>
      <c r="N2" s="3">
        <v>2033.0</v>
      </c>
      <c r="O2" s="3">
        <v>2034.0</v>
      </c>
      <c r="P2" s="3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4" t="s">
        <v>7</v>
      </c>
      <c r="B3" s="1">
        <v>0.0</v>
      </c>
      <c r="C3" s="1">
        <v>0.0</v>
      </c>
      <c r="D3" s="1">
        <v>3.0</v>
      </c>
      <c r="E3" s="1">
        <f>IF(D3*FORECAST(E2,B3:D3,B2:D2)&gt;0,FORECAST(E2,B3:D3,B2:D2),D3)*$X$1</f>
        <v>4</v>
      </c>
      <c r="F3" s="1">
        <f>IF(E3*FORECAST(F2,B3:E3,B2:E2)&gt;0,FORECAST(F2,B3:E3,B2:E2),E3)*$X$1</f>
        <v>5.5</v>
      </c>
      <c r="G3" s="1">
        <f>IF(F3*FORECAST(G2,B3:F3,B2:F2)&gt;0,FORECAST(G2,B3:F3,B2:F2),F3)*$X$1</f>
        <v>7</v>
      </c>
      <c r="H3" s="1">
        <f>IF(G3*FORECAST(H2,B3:G3,B2:G2)&gt;0,FORECAST(H2,B3:G3,B2:G2),G3)*$X$1</f>
        <v>8.5</v>
      </c>
      <c r="I3" s="1">
        <f>IF(H3*FORECAST(I2,B3:H3,B2:H2)&gt;0,FORECAST(I2,B3:H3,B2:H2),H3)*$X$1</f>
        <v>10</v>
      </c>
      <c r="J3" s="1">
        <f>IF(I3*FORECAST(J2,B3:I3,B2:I2)&gt;0,FORECAST(J2,B3:I3,B2:I2),I3)*$X$1</f>
        <v>11.5</v>
      </c>
      <c r="K3" s="1">
        <f>IF(J3*FORECAST(K2,B3:J3,B2:J2)&gt;0,FORECAST(K2,B3:J3,B2:J2),J3)*$X$1</f>
        <v>13</v>
      </c>
      <c r="L3" s="3">
        <f>IF(K3*FORECAST(L2,B3:K3,B2:K2)&gt;0,FORECAST(L2,B3:K3,B2:K2),K3)*$X$1</f>
        <v>14.5</v>
      </c>
      <c r="M3" s="3">
        <f>IF(L3*FORECAST(M2,B3:L3,B2:L2)&gt;0,FORECAST(M2,B3:L3,B2:L2),L3)*$X$1</f>
        <v>16</v>
      </c>
      <c r="N3" s="3">
        <f>IF(M3*FORECAST(N2,B3:M3,B2:M2)&gt;0,FORECAST(N2,B3:M3,B2:M2),M3)*$X$1</f>
        <v>17.5</v>
      </c>
      <c r="O3" s="3">
        <f>IF(N3*FORECAST(O2,B3:N3,B2:N2)&gt;0,FORECAST(O2,B3:N3,B2:N2),N3)*$X$1</f>
        <v>19</v>
      </c>
      <c r="P3" s="3">
        <f>IF(O3*FORECAST(P2,B3:O3,B2:O2)&gt;0,FORECAST(P2,B3:O3,B2:O2),O3)*$X$1</f>
        <v>20.5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4" t="s">
        <v>60</v>
      </c>
      <c r="B4" s="1">
        <v>4.0</v>
      </c>
      <c r="C4" s="1">
        <v>20.0</v>
      </c>
      <c r="D4" s="1">
        <v>-79.0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4" t="s">
        <v>194</v>
      </c>
      <c r="B5" s="1">
        <v>6.0</v>
      </c>
      <c r="C5" s="1">
        <v>2.0</v>
      </c>
      <c r="D5" s="1">
        <v>14.0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195</v>
      </c>
      <c r="L7" s="1">
        <f>IF(P3*FORECAST(P2,B3:P3,B2:P2)&gt;0,FORECAST(P2,B3:P3,B2:P2),O3)*$X$1 * (1+0.02)/(0.0789-0.02)</f>
        <v>355.008489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196</v>
      </c>
      <c r="L8" s="5">
        <f t="array" ref="L8">NPV(0.0789,F3:P3)</f>
        <v>85.22236828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197</v>
      </c>
      <c r="L9" s="5">
        <f t="array" ref="L9">NPV(0.0789,F16:P16)</f>
        <v>153.9733695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198</v>
      </c>
      <c r="L10" s="5">
        <f>L8 + L9</f>
        <v>239.1957378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61</v>
      </c>
      <c r="L11" s="1">
        <v>-79.0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199</v>
      </c>
      <c r="L12" s="5">
        <f>L10 - L11</f>
        <v>318.1957378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200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201</v>
      </c>
      <c r="L14" s="5">
        <f>L12/L13</f>
        <v>22.72826699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3">
        <v>0.0</v>
      </c>
      <c r="N16" s="3">
        <v>0.0</v>
      </c>
      <c r="O16" s="3">
        <v>0.0</v>
      </c>
      <c r="P16" s="3">
        <f>IF(P3*FORECAST(P2,B3:P3,B2:P2)&gt;0,FORECAST(P2,B3:P3,B2:P2),O3)*$X$1 * (1+0.02)/(0.0789-0.02)</f>
        <v>355.008489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