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<sst xmlns="http://schemas.openxmlformats.org/spreadsheetml/2006/main" count="350" uniqueCount="266">
  <si>
    <t>ticker</t>
  </si>
  <si>
    <t>RRACF</t>
  </si>
  <si>
    <t>nombre</t>
  </si>
  <si>
    <t>RIGEL RESOURCE ACQUISITIO</t>
  </si>
  <si>
    <t>empresa</t>
  </si>
  <si>
    <t>Investment Holding Companies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</si>
  <si>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</si>
  <si>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</si>
  <si>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</si>
  <si>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</si>
  <si>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</si>
  <si>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</si>
  <si>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</si>
  <si>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</si>
  <si>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</si>
  <si>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</si>
  <si>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</t>
  </si>
  <si>
    <t>-104.55%</t>
  </si>
  <si>
    <t>Total Assets Growth</t>
  </si>
  <si>
    <t>-0.64%</t>
  </si>
  <si>
    <t>Net Property, Plant and Equipment Growth</t>
  </si>
  <si>
    <t>Fiscal Period: December</t>
  </si>
  <si>
    <t>Net Income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</si>
  <si>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</si>
  <si>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</si>
  <si>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</si>
  <si>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</si>
  <si>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</si>
  <si>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</si>
  <si>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</si>
  <si>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</si>
  <si>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</si>
  <si>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</si>
  <si>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</si>
  <si>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</si>
  <si>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</si>
  <si>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</si>
  <si>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</si>
  <si>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</si>
  <si>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</si>
  <si>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</si>
  <si>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</si>
  <si>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</si>
  <si>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</si>
  <si>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0</t>
  </si>
  <si>
    <t>Assets</t>
  </si>
  <si>
    <t>Cash And Equivalents</t>
  </si>
  <si>
    <t>Total Cash And Short Term Investments</t>
  </si>
  <si>
    <t>Prepaid Expenses</t>
  </si>
  <si>
    <t>Other Current Assets, Total</t>
  </si>
  <si>
    <t>Total Current Assets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</si>
  <si>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</si>
  <si>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</si>
  <si>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</si>
  <si>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</si>
  <si>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</si>
  <si>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</si>
  <si>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Other Current Liabilities</t>
  </si>
  <si>
    <t>Total Current Liabilities</t>
  </si>
  <si>
    <t>Other Non Current Liabilities</t>
  </si>
  <si>
    <t>Total Liabilities</t>
  </si>
  <si>
    <t>Common Stock, Total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</si>
  <si>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</si>
  <si>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</si>
  <si>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</si>
  <si>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</si>
  <si>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</si>
  <si>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</si>
  <si>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</si>
  <si>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-0.74</t>
  </si>
  <si>
    <t>-0.43</t>
  </si>
  <si>
    <t>-0.8</t>
  </si>
  <si>
    <t>Tangible Book Value</t>
  </si>
  <si>
    <t>Tangible Book Value Per Share</t>
  </si>
  <si>
    <t>Total Debt</t>
  </si>
  <si>
    <t>Net Debt</t>
  </si>
  <si>
    <t>Account Code - Inventory Valuation</t>
  </si>
  <si>
    <t>Part Time Employees</t>
  </si>
  <si>
    <t>Selling General &amp; Admin Expenses, Total</t>
  </si>
  <si>
    <t>Other Operating Expenses, Total</t>
  </si>
  <si>
    <t>Operating Income</t>
  </si>
  <si>
    <t>Interest And Investment Income</t>
  </si>
  <si>
    <t>Net Interest Expenses</t>
  </si>
  <si>
    <t>Other Non Operating Income (Expenses)</t>
  </si>
  <si>
    <t>EBT, Excl. Unusual Items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</si>
  <si>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</si>
  <si>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</si>
  <si>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</si>
  <si>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</si>
  <si>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</si>
  <si>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</si>
  <si>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</si>
  <si>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</si>
  <si>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</si>
  <si>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0.43</t>
  </si>
  <si>
    <t>0.21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</si>
  <si>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</si>
  <si>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</si>
  <si>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</si>
  <si>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</si>
  <si>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</si>
  <si>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</si>
  <si>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0.27</t>
  </si>
  <si>
    <t>0.13</t>
  </si>
  <si>
    <t>Normalized Diluted EPS</t>
  </si>
  <si>
    <t>EBITA</t>
  </si>
  <si>
    <t>EBIT</t>
  </si>
  <si>
    <t>Normalized Net Income</t>
  </si>
  <si>
    <t>Supplemental Operating Expense Items</t>
  </si>
  <si>
    <t>General and Administrative Expenses</t>
  </si>
  <si>
    <t>Stock-Based Comp., G&amp;A Exp. (Total)</t>
  </si>
  <si>
    <t>Total Stock-Based Compensation</t>
  </si>
  <si>
    <t>Profitability</t>
  </si>
  <si>
    <t>Return on Assets</t>
  </si>
  <si>
    <t>-0.28</t>
  </si>
  <si>
    <t>-0.53</t>
  </si>
  <si>
    <t>Return on Total Capital</t>
  </si>
  <si>
    <t>4.01</t>
  </si>
  <si>
    <t>8.6</t>
  </si>
  <si>
    <t>Return On Equity %</t>
  </si>
  <si>
    <t>-74.38</t>
  </si>
  <si>
    <t>-36.02</t>
  </si>
  <si>
    <t>Return on Common Equity</t>
  </si>
  <si>
    <t>Short Term Liquidity</t>
  </si>
  <si>
    <t>Current Ratio</t>
  </si>
  <si>
    <t>1.15</t>
  </si>
  <si>
    <t>0.52</t>
  </si>
  <si>
    <t>0.02</t>
  </si>
  <si>
    <t>Quick Ratio</t>
  </si>
  <si>
    <t>0.85</t>
  </si>
  <si>
    <t>0.1</t>
  </si>
  <si>
    <t>0.01</t>
  </si>
  <si>
    <t>Operating Cash Flow to Current Liabilities</t>
  </si>
  <si>
    <t>-0.05</t>
  </si>
  <si>
    <t>-1.37</t>
  </si>
  <si>
    <t>-0.26</t>
  </si>
  <si>
    <t>Long Term Solvency</t>
  </si>
  <si>
    <t>Total Debt/Equity</t>
  </si>
  <si>
    <t>-2.1</t>
  </si>
  <si>
    <t>-21.79</t>
  </si>
  <si>
    <t>Total Debt / Total Capital</t>
  </si>
  <si>
    <t>-2.15</t>
  </si>
  <si>
    <t>-27.85</t>
  </si>
  <si>
    <t>Total Liabilities / Total Assets</t>
  </si>
  <si>
    <t>105.14</t>
  </si>
  <si>
    <t>109.42</t>
  </si>
  <si>
    <t>Growth Over Prior Year</t>
  </si>
  <si>
    <t>EBITA, 1 Yr. Growth %</t>
  </si>
  <si>
    <t>152.59</t>
  </si>
  <si>
    <t>75.72</t>
  </si>
  <si>
    <t>EBIT, 1 Yr. Growth %</t>
  </si>
  <si>
    <t>Earnings From Cont. Operations, 1 Yr. Growth %</t>
  </si>
  <si>
    <t>-12.63</t>
  </si>
  <si>
    <t>-54.09</t>
  </si>
  <si>
    <t>Net Income, 1 Yr. Growth %</t>
  </si>
  <si>
    <t>Normalized Net Income, 1 Yr. Growth %</t>
  </si>
  <si>
    <t>-12.97</t>
  </si>
  <si>
    <t>-53.97</t>
  </si>
  <si>
    <t>Diluted EPS Before Extra, 1 Yr. Growth %</t>
  </si>
  <si>
    <t>-51.35</t>
  </si>
  <si>
    <t>Total Assets, 1 Yr. Growth %</t>
  </si>
  <si>
    <t>0.75</t>
  </si>
  <si>
    <t>-12.95</t>
  </si>
  <si>
    <t>Tangible Book Value, 1 Yr. Growth %</t>
  </si>
  <si>
    <t>-42.45</t>
  </si>
  <si>
    <t>59.52</t>
  </si>
  <si>
    <t>Common Equity, 1 Yr. Growth %</t>
  </si>
  <si>
    <t>Cash From Operations, 1 Yr. Growth %</t>
  </si>
  <si>
    <t>10.92</t>
  </si>
  <si>
    <t>Levered Free Cash Flow, 1 Yr. Growth %</t>
  </si>
  <si>
    <t>-57.56</t>
  </si>
  <si>
    <t>Unlevered Free Cash Flow, 1 Yr. Growth %</t>
  </si>
  <si>
    <t>Compound Annual Growth Rate Over Two Years</t>
  </si>
  <si>
    <t>EBITA, 2 Yr. CAGR %</t>
  </si>
  <si>
    <t>110.68</t>
  </si>
  <si>
    <t>EBIT, 2 Yr. CAGR %</t>
  </si>
  <si>
    <t>Earnings From Cont. Operations, 2 Yr. CAGR %</t>
  </si>
  <si>
    <t>-36.67</t>
  </si>
  <si>
    <t>Net Income, 2 Yr. CAGR %</t>
  </si>
  <si>
    <t>Normalized Net Income, 2 Yr. CAGR %</t>
  </si>
  <si>
    <t>-36.71</t>
  </si>
  <si>
    <t>Total Assets, 2 Yr. CAGR %</t>
  </si>
  <si>
    <t>-6.35</t>
  </si>
  <si>
    <t>Tangible Book Value, 2 Yr. CAGR %</t>
  </si>
  <si>
    <t>-4.18</t>
  </si>
  <si>
    <t>Common Equity, 2 Yr. CAGR %</t>
  </si>
  <si>
    <t>Cash From Operations, 2 Yr. CAGR %</t>
  </si>
  <si>
    <t>334.46</t>
  </si>
  <si>
    <t>2021</t>
  </si>
  <si>
    <t>2022</t>
  </si>
  <si>
    <t>2023</t>
  </si>
  <si>
    <t>Capitalization
                                    1</t>
  </si>
  <si>
    <t>361.4</t>
  </si>
  <si>
    <t>385.9</t>
  </si>
  <si>
    <t>351.5</t>
  </si>
  <si>
    <t>Change</t>
  </si>
  <si>
    <t>-</t>
  </si>
  <si>
    <t>6.78%</t>
  </si>
  <si>
    <t>-8.91%</t>
  </si>
  <si>
    <t>Enterprise Value (EV)
                                    1</t>
  </si>
  <si>
    <t>359.7</t>
  </si>
  <si>
    <t>386.1</t>
  </si>
  <si>
    <t>357</t>
  </si>
  <si>
    <t>7.34%</t>
  </si>
  <si>
    <t>-7.54%</t>
  </si>
  <si>
    <t>P/E ratio</t>
  </si>
  <si>
    <t>23.7x</t>
  </si>
  <si>
    <t>51.9x</t>
  </si>
  <si>
    <t>PBR</t>
  </si>
  <si>
    <t>-13.2x</t>
  </si>
  <si>
    <t>-24.1x</t>
  </si>
  <si>
    <t>-13.8x</t>
  </si>
  <si>
    <t>PEG</t>
  </si>
  <si>
    <t>-1x</t>
  </si>
  <si>
    <t>Capitalization / Revenue</t>
  </si>
  <si>
    <t>EV / Revenue</t>
  </si>
  <si>
    <t>EV / EBITDA</t>
  </si>
  <si>
    <t>EV / EBIT</t>
  </si>
  <si>
    <t>-651x</t>
  </si>
  <si>
    <t>-277x</t>
  </si>
  <si>
    <t>-146x</t>
  </si>
  <si>
    <t>EV / FCF</t>
  </si>
  <si>
    <t>-199,791,788x</t>
  </si>
  <si>
    <t>-435,281,770x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</si>
  <si>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</si>
  <si>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</si>
  <si>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</si>
  <si>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</si>
  <si>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</si>
  <si>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0.4341</t>
  </si>
  <si>
    <t>0.2112</t>
  </si>
  <si>
    <t>Distribution rate</t>
  </si>
  <si>
    <t>Net sales</t>
  </si>
  <si>
    <t>EBITDA</t>
  </si>
  <si>
    <t>EBIT
                                    1</t>
  </si>
  <si>
    <t>-0.5522</t>
  </si>
  <si>
    <t>-1.395</t>
  </si>
  <si>
    <t>-2.451</t>
  </si>
  <si>
    <t>Net income
                                    1</t>
  </si>
  <si>
    <t>18.63</t>
  </si>
  <si>
    <t>16.28</t>
  </si>
  <si>
    <t>7.473</t>
  </si>
  <si>
    <t>Net Debt
                                    1</t>
  </si>
  <si>
    <t>-1.676</t>
  </si>
  <si>
    <t>0.2264</t>
  </si>
  <si>
    <t>5.486</t>
  </si>
  <si>
    <t>Reference price
                                    2</t>
  </si>
  <si>
    <t>9.80</t>
  </si>
  <si>
    <t>10.29</t>
  </si>
  <si>
    <t>10.96</t>
  </si>
  <si>
    <t>Nbr of stocks (in thousands)</t>
  </si>
  <si>
    <t>36,875</t>
  </si>
  <si>
    <t>37,500</t>
  </si>
  <si>
    <t>32,070</t>
  </si>
  <si>
    <t>Announcement Date</t>
  </si>
  <si>
    <t>3/31/22</t>
  </si>
  <si>
    <t>3/27/23</t>
  </si>
  <si>
    <t>3/22/24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</si>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</sst>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-208.0678318132225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10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</v>
      </c>
      <c r="B2" s="1">
        <v>18.0</v>
      </c>
      <c r="C2" s="1">
        <v>16.0</v>
      </c>
      <c r="D2" s="1">
        <v>7.0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</v>
      </c>
      <c r="B3" s="1">
        <v>34.0</v>
      </c>
      <c r="C3" s="1">
        <v>0.0</v>
      </c>
      <c r="D3" s="1">
        <v>0.0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</v>
      </c>
      <c r="B4" s="1">
        <v>-19.0</v>
      </c>
      <c r="C4" s="1">
        <v>-17.0</v>
      </c>
      <c r="D4" s="1">
        <v>-9.0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</v>
      </c>
      <c r="B5" s="1">
        <v>1.0</v>
      </c>
      <c r="C5" s="1">
        <v>-76.0</v>
      </c>
      <c r="D5" s="1">
        <v>30.0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</v>
      </c>
      <c r="B6" s="1">
        <v>-1.0</v>
      </c>
      <c r="C6" s="1">
        <v>60.0</v>
      </c>
      <c r="D6" s="1">
        <v>42.0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</v>
      </c>
      <c r="B7" s="1">
        <v>-9.0</v>
      </c>
      <c r="C7" s="1">
        <v>-1.0</v>
      </c>
      <c r="D7" s="1">
        <v>-1.0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</v>
      </c>
      <c r="B8" s="1">
        <v>-408.0</v>
      </c>
      <c r="C8" s="1">
        <v>0.0</v>
      </c>
      <c r="D8" s="1">
        <v>53.0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</v>
      </c>
      <c r="B9" s="1">
        <v>-408.0</v>
      </c>
      <c r="C9" s="1">
        <v>0.0</v>
      </c>
      <c r="D9" s="1">
        <v>53.0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</v>
      </c>
      <c r="B10" s="1">
        <v>23.0</v>
      </c>
      <c r="C10" s="1">
        <v>40.0</v>
      </c>
      <c r="D10" s="1">
        <v>6.0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</v>
      </c>
      <c r="B11" s="1">
        <v>31.0</v>
      </c>
      <c r="C11" s="1">
        <v>40.0</v>
      </c>
      <c r="D11" s="1">
        <v>6.0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</v>
      </c>
      <c r="B12" s="1">
        <v>-23.0</v>
      </c>
      <c r="C12" s="1">
        <v>0.0</v>
      </c>
      <c r="D12" s="1">
        <v>-9.0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</v>
      </c>
      <c r="B13" s="1">
        <v>-31.0</v>
      </c>
      <c r="C13" s="1">
        <v>0.0</v>
      </c>
      <c r="D13" s="1">
        <v>-9.0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</v>
      </c>
      <c r="B14" s="1">
        <v>400.0</v>
      </c>
      <c r="C14" s="1">
        <v>0.0</v>
      </c>
      <c r="D14" s="1">
        <v>0.0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</v>
      </c>
      <c r="B15" s="1">
        <v>0.0</v>
      </c>
      <c r="C15" s="1">
        <v>0.0</v>
      </c>
      <c r="D15" s="1">
        <v>-58.0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</v>
      </c>
      <c r="B16" s="1">
        <v>10.0</v>
      </c>
      <c r="C16" s="1">
        <v>-41.0</v>
      </c>
      <c r="D16" s="1">
        <v>-1.0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</v>
      </c>
      <c r="B17" s="1">
        <v>410.0</v>
      </c>
      <c r="C17" s="1">
        <v>-1.0</v>
      </c>
      <c r="D17" s="1">
        <v>-51.0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</v>
      </c>
      <c r="B18" s="1">
        <v>2.0</v>
      </c>
      <c r="C18" s="1">
        <v>-1.0</v>
      </c>
      <c r="D18" s="1">
        <v>-3.0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40</v>
      </c>
      <c r="B20" s="1">
        <v>0.0</v>
      </c>
      <c r="C20" s="1">
        <v>-1.0</v>
      </c>
      <c r="D20" s="1">
        <v>-82.0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41</v>
      </c>
      <c r="B21" s="1">
        <v>0.0</v>
      </c>
      <c r="C21" s="1">
        <v>-1.0</v>
      </c>
      <c r="D21" s="1">
        <v>-82.0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42</v>
      </c>
      <c r="B22" s="1">
        <v>0.0</v>
      </c>
      <c r="C22" s="1">
        <v>1.0</v>
      </c>
      <c r="D22" s="1">
        <v>-71.0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43</v>
      </c>
      <c r="B23" s="1" t="s">
        <v>44</v>
      </c>
      <c r="C23" s="1">
        <v>40.0</v>
      </c>
      <c r="D23" s="1">
        <v>6.0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46</v>
      </c>
      <c r="B3" s="1">
        <v>1.0</v>
      </c>
      <c r="C3" s="1">
        <v>11.0</v>
      </c>
      <c r="D3" s="1">
        <v>7.0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47</v>
      </c>
      <c r="B4" s="1">
        <v>1.0</v>
      </c>
      <c r="C4" s="1">
        <v>11.0</v>
      </c>
      <c r="D4" s="1">
        <v>7.0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48</v>
      </c>
      <c r="B5" s="1">
        <v>2.0</v>
      </c>
      <c r="C5" s="1">
        <v>48.0</v>
      </c>
      <c r="D5" s="1">
        <v>5.0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49</v>
      </c>
      <c r="B6" s="1">
        <v>57.0</v>
      </c>
      <c r="C6" s="1">
        <v>0.0</v>
      </c>
      <c r="D6" s="1">
        <v>0.0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50</v>
      </c>
      <c r="B7" s="1">
        <v>2.0</v>
      </c>
      <c r="C7" s="1">
        <v>59.0</v>
      </c>
      <c r="D7" s="1">
        <v>12.0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51</v>
      </c>
      <c r="B8" s="1">
        <v>306.0</v>
      </c>
      <c r="C8" s="1">
        <v>310.0</v>
      </c>
      <c r="D8" s="1">
        <v>271.0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52</v>
      </c>
      <c r="B9" s="1">
        <v>309.0</v>
      </c>
      <c r="C9" s="1">
        <v>311.0</v>
      </c>
      <c r="D9" s="1">
        <v>271.0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53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54</v>
      </c>
      <c r="B11" s="1">
        <v>1.0</v>
      </c>
      <c r="C11" s="1">
        <v>28.0</v>
      </c>
      <c r="D11" s="1">
        <v>44.0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55</v>
      </c>
      <c r="B12" s="1">
        <v>1.0</v>
      </c>
      <c r="C12" s="1">
        <v>12.0</v>
      </c>
      <c r="D12" s="1">
        <v>25.0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56</v>
      </c>
      <c r="B13" s="1">
        <v>0.0</v>
      </c>
      <c r="C13" s="1">
        <v>33.0</v>
      </c>
      <c r="D13" s="1">
        <v>5.0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57</v>
      </c>
      <c r="B14" s="1">
        <v>80.0</v>
      </c>
      <c r="C14" s="1">
        <v>39.0</v>
      </c>
      <c r="D14" s="1">
        <v>37.0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58</v>
      </c>
      <c r="B15" s="1">
        <v>1.0</v>
      </c>
      <c r="C15" s="1">
        <v>1.0</v>
      </c>
      <c r="D15" s="1">
        <v>6.0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59</v>
      </c>
      <c r="B16" s="1">
        <v>335.0</v>
      </c>
      <c r="C16" s="1">
        <v>326.0</v>
      </c>
      <c r="D16" s="1">
        <v>290.0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60</v>
      </c>
      <c r="B17" s="1">
        <v>337.0</v>
      </c>
      <c r="C17" s="1">
        <v>327.0</v>
      </c>
      <c r="D17" s="1">
        <v>296.0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61</v>
      </c>
      <c r="B18" s="1">
        <v>750.0</v>
      </c>
      <c r="C18" s="1">
        <v>750.0</v>
      </c>
      <c r="D18" s="1">
        <v>750.0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62</v>
      </c>
      <c r="B19" s="1">
        <v>-27.0</v>
      </c>
      <c r="C19" s="1">
        <v>-15.0</v>
      </c>
      <c r="D19" s="1">
        <v>-25.0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63</v>
      </c>
      <c r="B20" s="1">
        <v>-27.0</v>
      </c>
      <c r="C20" s="1">
        <v>-15.0</v>
      </c>
      <c r="D20" s="1">
        <v>-25.0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64</v>
      </c>
      <c r="B21" s="1">
        <v>-27.0</v>
      </c>
      <c r="C21" s="1">
        <v>-15.0</v>
      </c>
      <c r="D21" s="1">
        <v>-25.0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65</v>
      </c>
      <c r="B22" s="1">
        <v>309.0</v>
      </c>
      <c r="C22" s="1">
        <v>311.0</v>
      </c>
      <c r="D22" s="1">
        <v>271.0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66</v>
      </c>
      <c r="B24" s="1">
        <v>37.0</v>
      </c>
      <c r="C24" s="1">
        <v>37.0</v>
      </c>
      <c r="D24" s="1">
        <v>32.0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67</v>
      </c>
      <c r="B25" s="1">
        <v>37.0</v>
      </c>
      <c r="C25" s="1">
        <v>37.0</v>
      </c>
      <c r="D25" s="1">
        <v>32.0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68</v>
      </c>
      <c r="B26" s="1" t="s">
        <v>69</v>
      </c>
      <c r="C26" s="1" t="s">
        <v>70</v>
      </c>
      <c r="D26" s="1" t="s">
        <v>71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72</v>
      </c>
      <c r="B27" s="1">
        <v>-27.0</v>
      </c>
      <c r="C27" s="1">
        <v>-15.0</v>
      </c>
      <c r="D27" s="1">
        <v>-25.0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73</v>
      </c>
      <c r="B28" s="1" t="s">
        <v>69</v>
      </c>
      <c r="C28" s="1" t="s">
        <v>70</v>
      </c>
      <c r="D28" s="1" t="s">
        <v>71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74</v>
      </c>
      <c r="B29" s="1" t="s">
        <v>44</v>
      </c>
      <c r="C29" s="1">
        <v>33.0</v>
      </c>
      <c r="D29" s="1">
        <v>5.0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75</v>
      </c>
      <c r="B30" s="1">
        <v>-1.0</v>
      </c>
      <c r="C30" s="1">
        <v>22.0</v>
      </c>
      <c r="D30" s="1">
        <v>5.0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76</v>
      </c>
      <c r="B31" s="1">
        <v>3.0</v>
      </c>
      <c r="C31" s="1">
        <v>3.0</v>
      </c>
      <c r="D31" s="1">
        <v>3.0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77</v>
      </c>
      <c r="B32" s="1">
        <v>4.0</v>
      </c>
      <c r="C32" s="1">
        <v>4.0</v>
      </c>
      <c r="D32" s="1">
        <v>4.0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78</v>
      </c>
      <c r="B2" s="1">
        <v>55.0</v>
      </c>
      <c r="C2" s="1">
        <v>1.0</v>
      </c>
      <c r="D2" s="1">
        <v>2.0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79</v>
      </c>
      <c r="B3" s="1">
        <v>55.0</v>
      </c>
      <c r="C3" s="1">
        <v>1.0</v>
      </c>
      <c r="D3" s="1">
        <v>2.0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80</v>
      </c>
      <c r="B4" s="1">
        <v>-55.0</v>
      </c>
      <c r="C4" s="1">
        <v>-1.0</v>
      </c>
      <c r="D4" s="1">
        <v>-2.0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81</v>
      </c>
      <c r="B5" s="1">
        <v>0.0</v>
      </c>
      <c r="C5" s="1">
        <v>4.0</v>
      </c>
      <c r="D5" s="1">
        <v>13.0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82</v>
      </c>
      <c r="B6" s="1">
        <v>0.0</v>
      </c>
      <c r="C6" s="1">
        <v>4.0</v>
      </c>
      <c r="D6" s="1">
        <v>13.0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83</v>
      </c>
      <c r="B7" s="1">
        <v>19.0</v>
      </c>
      <c r="C7" s="1">
        <v>13.0</v>
      </c>
      <c r="D7" s="1">
        <v>-3.0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84</v>
      </c>
      <c r="B8" s="1">
        <v>18.0</v>
      </c>
      <c r="C8" s="1">
        <v>16.0</v>
      </c>
      <c r="D8" s="1">
        <v>7.0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85</v>
      </c>
      <c r="B9" s="1">
        <v>0.0</v>
      </c>
      <c r="C9" s="1">
        <v>6.0</v>
      </c>
      <c r="D9" s="1">
        <v>0.0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86</v>
      </c>
      <c r="B10" s="1">
        <v>18.0</v>
      </c>
      <c r="C10" s="1">
        <v>16.0</v>
      </c>
      <c r="D10" s="1">
        <v>7.0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87</v>
      </c>
      <c r="B11" s="1">
        <v>18.0</v>
      </c>
      <c r="C11" s="1">
        <v>16.0</v>
      </c>
      <c r="D11" s="1">
        <v>7.0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88</v>
      </c>
      <c r="B12" s="1">
        <v>18.0</v>
      </c>
      <c r="C12" s="1">
        <v>16.0</v>
      </c>
      <c r="D12" s="1">
        <v>7.0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89</v>
      </c>
      <c r="B13" s="1">
        <v>18.0</v>
      </c>
      <c r="C13" s="1">
        <v>16.0</v>
      </c>
      <c r="D13" s="1">
        <v>7.0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90</v>
      </c>
      <c r="B14" s="1">
        <v>18.0</v>
      </c>
      <c r="C14" s="1">
        <v>16.0</v>
      </c>
      <c r="D14" s="1">
        <v>7.0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91</v>
      </c>
      <c r="B15" s="1">
        <v>18.0</v>
      </c>
      <c r="C15" s="1">
        <v>16.0</v>
      </c>
      <c r="D15" s="1">
        <v>7.0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92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93</v>
      </c>
      <c r="B17" s="1">
        <v>0.0</v>
      </c>
      <c r="C17" s="1" t="s">
        <v>94</v>
      </c>
      <c r="D17" s="1" t="s">
        <v>95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96</v>
      </c>
      <c r="B18" s="1">
        <v>0.0</v>
      </c>
      <c r="C18" s="1" t="s">
        <v>94</v>
      </c>
      <c r="D18" s="1" t="s">
        <v>95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97</v>
      </c>
      <c r="B19" s="1">
        <v>13.0</v>
      </c>
      <c r="C19" s="1">
        <v>37.0</v>
      </c>
      <c r="D19" s="1">
        <v>35.0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98</v>
      </c>
      <c r="B20" s="1">
        <v>0.0</v>
      </c>
      <c r="C20" s="1" t="s">
        <v>94</v>
      </c>
      <c r="D20" s="1" t="s">
        <v>95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99</v>
      </c>
      <c r="B21" s="1">
        <v>0.0</v>
      </c>
      <c r="C21" s="1" t="s">
        <v>94</v>
      </c>
      <c r="D21" s="1" t="s">
        <v>95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100</v>
      </c>
      <c r="B22" s="1">
        <v>13.0</v>
      </c>
      <c r="C22" s="1">
        <v>37.0</v>
      </c>
      <c r="D22" s="1">
        <v>35.0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101</v>
      </c>
      <c r="B23" s="1">
        <v>0.0</v>
      </c>
      <c r="C23" s="1" t="s">
        <v>102</v>
      </c>
      <c r="D23" s="1" t="s">
        <v>103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104</v>
      </c>
      <c r="B24" s="1">
        <v>0.0</v>
      </c>
      <c r="C24" s="1" t="s">
        <v>102</v>
      </c>
      <c r="D24" s="1" t="s">
        <v>103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39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105</v>
      </c>
      <c r="B26" s="1">
        <v>-55.0</v>
      </c>
      <c r="C26" s="1">
        <v>-1.0</v>
      </c>
      <c r="D26" s="1">
        <v>-2.0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106</v>
      </c>
      <c r="B27" s="1">
        <v>-55.0</v>
      </c>
      <c r="C27" s="1">
        <v>-1.0</v>
      </c>
      <c r="D27" s="1">
        <v>-2.0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107</v>
      </c>
      <c r="B28" s="1">
        <v>11.0</v>
      </c>
      <c r="C28" s="1">
        <v>10.0</v>
      </c>
      <c r="D28" s="1">
        <v>4.0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108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109</v>
      </c>
      <c r="B30" s="1">
        <v>55.0</v>
      </c>
      <c r="C30" s="1">
        <v>1.0</v>
      </c>
      <c r="D30" s="1">
        <v>2.0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110</v>
      </c>
      <c r="B31" s="1">
        <v>34.0</v>
      </c>
      <c r="C31" s="1">
        <v>0.0</v>
      </c>
      <c r="D31" s="1">
        <v>0.0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111</v>
      </c>
      <c r="B32" s="1">
        <v>34.0</v>
      </c>
      <c r="C32" s="1">
        <v>0.0</v>
      </c>
      <c r="D32" s="1">
        <v>0.0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113</v>
      </c>
      <c r="B3" s="1">
        <v>0.0</v>
      </c>
      <c r="C3" s="1" t="s">
        <v>114</v>
      </c>
      <c r="D3" s="1" t="s">
        <v>115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116</v>
      </c>
      <c r="B4" s="1">
        <v>0.0</v>
      </c>
      <c r="C4" s="1" t="s">
        <v>117</v>
      </c>
      <c r="D4" s="1" t="s">
        <v>118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119</v>
      </c>
      <c r="B5" s="1">
        <v>0.0</v>
      </c>
      <c r="C5" s="1" t="s">
        <v>120</v>
      </c>
      <c r="D5" s="1" t="s">
        <v>121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122</v>
      </c>
      <c r="B6" s="1">
        <v>0.0</v>
      </c>
      <c r="C6" s="1" t="s">
        <v>120</v>
      </c>
      <c r="D6" s="1" t="s">
        <v>121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124</v>
      </c>
      <c r="B8" s="1" t="s">
        <v>125</v>
      </c>
      <c r="C8" s="1" t="s">
        <v>126</v>
      </c>
      <c r="D8" s="1" t="s">
        <v>127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128</v>
      </c>
      <c r="B9" s="1" t="s">
        <v>129</v>
      </c>
      <c r="C9" s="1" t="s">
        <v>130</v>
      </c>
      <c r="D9" s="1" t="s">
        <v>131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132</v>
      </c>
      <c r="B10" s="1" t="s">
        <v>133</v>
      </c>
      <c r="C10" s="1" t="s">
        <v>134</v>
      </c>
      <c r="D10" s="1" t="s">
        <v>135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136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137</v>
      </c>
      <c r="B12" s="1">
        <v>0.0</v>
      </c>
      <c r="C12" s="1" t="s">
        <v>138</v>
      </c>
      <c r="D12" s="1" t="s">
        <v>139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140</v>
      </c>
      <c r="B13" s="1">
        <v>0.0</v>
      </c>
      <c r="C13" s="1" t="s">
        <v>141</v>
      </c>
      <c r="D13" s="1" t="s">
        <v>142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143</v>
      </c>
      <c r="B14" s="1">
        <v>109.0</v>
      </c>
      <c r="C14" s="1" t="s">
        <v>144</v>
      </c>
      <c r="D14" s="1" t="s">
        <v>145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146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147</v>
      </c>
      <c r="B16" s="1">
        <v>0.0</v>
      </c>
      <c r="C16" s="1" t="s">
        <v>148</v>
      </c>
      <c r="D16" s="1" t="s">
        <v>149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150</v>
      </c>
      <c r="B17" s="1">
        <v>0.0</v>
      </c>
      <c r="C17" s="1" t="s">
        <v>148</v>
      </c>
      <c r="D17" s="1" t="s">
        <v>149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151</v>
      </c>
      <c r="B18" s="1">
        <v>0.0</v>
      </c>
      <c r="C18" s="1" t="s">
        <v>152</v>
      </c>
      <c r="D18" s="1" t="s">
        <v>153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154</v>
      </c>
      <c r="B19" s="1">
        <v>0.0</v>
      </c>
      <c r="C19" s="1" t="s">
        <v>152</v>
      </c>
      <c r="D19" s="1" t="s">
        <v>153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155</v>
      </c>
      <c r="B20" s="1">
        <v>0.0</v>
      </c>
      <c r="C20" s="1" t="s">
        <v>156</v>
      </c>
      <c r="D20" s="1" t="s">
        <v>157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158</v>
      </c>
      <c r="B21" s="1">
        <v>0.0</v>
      </c>
      <c r="C21" s="1">
        <v>0.0</v>
      </c>
      <c r="D21" s="1" t="s">
        <v>159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160</v>
      </c>
      <c r="B22" s="1">
        <v>0.0</v>
      </c>
      <c r="C22" s="1" t="s">
        <v>161</v>
      </c>
      <c r="D22" s="1" t="s">
        <v>162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163</v>
      </c>
      <c r="B23" s="1">
        <v>0.0</v>
      </c>
      <c r="C23" s="1" t="s">
        <v>164</v>
      </c>
      <c r="D23" s="1" t="s">
        <v>165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166</v>
      </c>
      <c r="B24" s="1">
        <v>0.0</v>
      </c>
      <c r="C24" s="1" t="s">
        <v>164</v>
      </c>
      <c r="D24" s="1" t="s">
        <v>165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167</v>
      </c>
      <c r="B25" s="1">
        <v>0.0</v>
      </c>
      <c r="C25" s="1">
        <v>0.0</v>
      </c>
      <c r="D25" s="1" t="s">
        <v>168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169</v>
      </c>
      <c r="B26" s="1">
        <v>0.0</v>
      </c>
      <c r="C26" s="1">
        <v>0.0</v>
      </c>
      <c r="D26" s="1" t="s">
        <v>170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171</v>
      </c>
      <c r="B27" s="1">
        <v>0.0</v>
      </c>
      <c r="C27" s="1">
        <v>0.0</v>
      </c>
      <c r="D27" s="1" t="s">
        <v>170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172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173</v>
      </c>
      <c r="B29" s="1">
        <v>0.0</v>
      </c>
      <c r="C29" s="1">
        <v>0.0</v>
      </c>
      <c r="D29" s="1" t="s">
        <v>174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175</v>
      </c>
      <c r="B30" s="1">
        <v>0.0</v>
      </c>
      <c r="C30" s="1">
        <v>0.0</v>
      </c>
      <c r="D30" s="1" t="s">
        <v>174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176</v>
      </c>
      <c r="B31" s="1">
        <v>0.0</v>
      </c>
      <c r="C31" s="1">
        <v>0.0</v>
      </c>
      <c r="D31" s="1" t="s">
        <v>177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178</v>
      </c>
      <c r="B32" s="1">
        <v>0.0</v>
      </c>
      <c r="C32" s="1">
        <v>0.0</v>
      </c>
      <c r="D32" s="1" t="s">
        <v>177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179</v>
      </c>
      <c r="B33" s="1">
        <v>0.0</v>
      </c>
      <c r="C33" s="1">
        <v>0.0</v>
      </c>
      <c r="D33" s="1" t="s">
        <v>180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181</v>
      </c>
      <c r="B34" s="1">
        <v>0.0</v>
      </c>
      <c r="C34" s="1">
        <v>0.0</v>
      </c>
      <c r="D34" s="1" t="s">
        <v>182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183</v>
      </c>
      <c r="B35" s="1">
        <v>0.0</v>
      </c>
      <c r="C35" s="1">
        <v>0.0</v>
      </c>
      <c r="D35" s="1" t="s">
        <v>184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185</v>
      </c>
      <c r="B36" s="1">
        <v>0.0</v>
      </c>
      <c r="C36" s="1">
        <v>0.0</v>
      </c>
      <c r="D36" s="1" t="s">
        <v>184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186</v>
      </c>
      <c r="B37" s="1">
        <v>0.0</v>
      </c>
      <c r="C37" s="1">
        <v>0.0</v>
      </c>
      <c r="D37" s="1" t="s">
        <v>187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 t="s">
        <v>188</v>
      </c>
      <c r="C1" s="1" t="s">
        <v>189</v>
      </c>
      <c r="D1" s="1" t="s">
        <v>190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191</v>
      </c>
      <c r="B2" s="1" t="s">
        <v>192</v>
      </c>
      <c r="C2" s="1" t="s">
        <v>193</v>
      </c>
      <c r="D2" s="1" t="s">
        <v>194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195</v>
      </c>
      <c r="B3" s="1" t="s">
        <v>196</v>
      </c>
      <c r="C3" s="1" t="s">
        <v>197</v>
      </c>
      <c r="D3" s="1" t="s">
        <v>198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199</v>
      </c>
      <c r="B4" s="1" t="s">
        <v>200</v>
      </c>
      <c r="C4" s="1" t="s">
        <v>201</v>
      </c>
      <c r="D4" s="1" t="s">
        <v>202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195</v>
      </c>
      <c r="B5" s="1" t="s">
        <v>196</v>
      </c>
      <c r="C5" s="1" t="s">
        <v>203</v>
      </c>
      <c r="D5" s="1" t="s">
        <v>204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205</v>
      </c>
      <c r="B6" s="1" t="s">
        <v>196</v>
      </c>
      <c r="C6" s="1" t="s">
        <v>206</v>
      </c>
      <c r="D6" s="1" t="s">
        <v>207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208</v>
      </c>
      <c r="B7" s="1" t="s">
        <v>209</v>
      </c>
      <c r="C7" s="1" t="s">
        <v>210</v>
      </c>
      <c r="D7" s="1" t="s">
        <v>211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212</v>
      </c>
      <c r="B8" s="1" t="s">
        <v>196</v>
      </c>
      <c r="C8" s="1" t="s">
        <v>196</v>
      </c>
      <c r="D8" s="1" t="s">
        <v>213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214</v>
      </c>
      <c r="B9" s="1" t="s">
        <v>196</v>
      </c>
      <c r="C9" s="1" t="s">
        <v>196</v>
      </c>
      <c r="D9" s="1" t="s">
        <v>196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215</v>
      </c>
      <c r="B10" s="1" t="s">
        <v>196</v>
      </c>
      <c r="C10" s="1" t="s">
        <v>196</v>
      </c>
      <c r="D10" s="1" t="s">
        <v>196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216</v>
      </c>
      <c r="B11" s="1" t="s">
        <v>196</v>
      </c>
      <c r="C11" s="1" t="s">
        <v>196</v>
      </c>
      <c r="D11" s="1" t="s">
        <v>196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217</v>
      </c>
      <c r="B12" s="1" t="s">
        <v>218</v>
      </c>
      <c r="C12" s="1" t="s">
        <v>219</v>
      </c>
      <c r="D12" s="1" t="s">
        <v>220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221</v>
      </c>
      <c r="B13" s="1" t="s">
        <v>196</v>
      </c>
      <c r="C13" s="1" t="s">
        <v>222</v>
      </c>
      <c r="D13" s="1" t="s">
        <v>223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224</v>
      </c>
      <c r="B14" s="1" t="s">
        <v>196</v>
      </c>
      <c r="C14" s="1" t="s">
        <v>225</v>
      </c>
      <c r="D14" s="1" t="s">
        <v>225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226</v>
      </c>
      <c r="B15" s="1" t="s">
        <v>196</v>
      </c>
      <c r="C15" s="1" t="s">
        <v>196</v>
      </c>
      <c r="D15" s="1" t="s">
        <v>196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227</v>
      </c>
      <c r="B16" s="1" t="s">
        <v>196</v>
      </c>
      <c r="C16" s="1" t="s">
        <v>196</v>
      </c>
      <c r="D16" s="1" t="s">
        <v>196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228</v>
      </c>
      <c r="B17" s="1" t="s">
        <v>196</v>
      </c>
      <c r="C17" s="1" t="s">
        <v>229</v>
      </c>
      <c r="D17" s="1" t="s">
        <v>230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231</v>
      </c>
      <c r="B18" s="1" t="s">
        <v>196</v>
      </c>
      <c r="C18" s="1" t="s">
        <v>196</v>
      </c>
      <c r="D18" s="1" t="s">
        <v>196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232</v>
      </c>
      <c r="B19" s="1" t="s">
        <v>196</v>
      </c>
      <c r="C19" s="1" t="s">
        <v>196</v>
      </c>
      <c r="D19" s="1" t="s">
        <v>196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233</v>
      </c>
      <c r="B20" s="1" t="s">
        <v>196</v>
      </c>
      <c r="C20" s="1" t="s">
        <v>196</v>
      </c>
      <c r="D20" s="1" t="s">
        <v>196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234</v>
      </c>
      <c r="B21" s="1" t="s">
        <v>235</v>
      </c>
      <c r="C21" s="1" t="s">
        <v>236</v>
      </c>
      <c r="D21" s="1" t="s">
        <v>237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238</v>
      </c>
      <c r="B22" s="1" t="s">
        <v>239</v>
      </c>
      <c r="C22" s="1" t="s">
        <v>240</v>
      </c>
      <c r="D22" s="1" t="s">
        <v>241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242</v>
      </c>
      <c r="B23" s="1" t="s">
        <v>243</v>
      </c>
      <c r="C23" s="1" t="s">
        <v>244</v>
      </c>
      <c r="D23" s="1" t="s">
        <v>245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246</v>
      </c>
      <c r="B24" s="1" t="s">
        <v>247</v>
      </c>
      <c r="C24" s="1" t="s">
        <v>248</v>
      </c>
      <c r="D24" s="1" t="s">
        <v>249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250</v>
      </c>
      <c r="B25" s="1" t="s">
        <v>251</v>
      </c>
      <c r="C25" s="1" t="s">
        <v>252</v>
      </c>
      <c r="D25" s="1" t="s">
        <v>253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254</v>
      </c>
      <c r="B26" s="1" t="s">
        <v>255</v>
      </c>
      <c r="C26" s="1" t="s">
        <v>256</v>
      </c>
      <c r="D26" s="1" t="s">
        <v>257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258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4">
        <v>2031.0</v>
      </c>
      <c r="M2" s="4">
        <v>2032.0</v>
      </c>
      <c r="N2" s="4">
        <v>2033.0</v>
      </c>
      <c r="O2" s="4">
        <v>2034.0</v>
      </c>
      <c r="P2" s="4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41</v>
      </c>
      <c r="B3" s="1">
        <v>0.0</v>
      </c>
      <c r="C3" s="1">
        <v>-1.0</v>
      </c>
      <c r="D3" s="1">
        <v>-82.0</v>
      </c>
      <c r="E3" s="1">
        <f>IF(D3*FORECAST(E2,B3:D3,B2:D2)&gt;0,FORECAST(E2,B3:D3,B2:D2),D3)*$X$1</f>
        <v>-109.6666667</v>
      </c>
      <c r="F3" s="1">
        <f>IF(E3*FORECAST(F2,B3:E3,B2:E2)&gt;0,FORECAST(F2,B3:E3,B2:E2),E3)*$X$1</f>
        <v>-150.6666667</v>
      </c>
      <c r="G3" s="1">
        <f>IF(F3*FORECAST(G2,B3:F3,B2:F2)&gt;0,FORECAST(G2,B3:F3,B2:F2),F3)*$X$1</f>
        <v>-191.6666667</v>
      </c>
      <c r="H3" s="1">
        <f>IF(G3*FORECAST(H2,B3:G3,B2:G2)&gt;0,FORECAST(H2,B3:G3,B2:G2),G3)*$X$1</f>
        <v>-232.6666667</v>
      </c>
      <c r="I3" s="1">
        <f>IF(H3*FORECAST(I2,B3:H3,B2:H2)&gt;0,FORECAST(I2,B3:H3,B2:H2),H3)*$X$1</f>
        <v>-273.6666667</v>
      </c>
      <c r="J3" s="1">
        <f>IF(I3*FORECAST(J2,B3:I3,B2:I2)&gt;0,FORECAST(J2,B3:I3,B2:I2),I3)*$X$1</f>
        <v>-314.6666667</v>
      </c>
      <c r="K3" s="1">
        <f>IF(J3*FORECAST(K2,B3:J3,B2:J2)&gt;0,FORECAST(K2,B3:J3,B2:J2),J3)*$X$1</f>
        <v>-355.6666667</v>
      </c>
      <c r="L3" s="4">
        <f>IF(K3*FORECAST(L2,B3:K3,B2:K2)&gt;0,FORECAST(L2,B3:K3,B2:K2),K3)*$X$1</f>
        <v>-396.6666667</v>
      </c>
      <c r="M3" s="4">
        <f>IF(L3*FORECAST(M2,B3:L3,B2:L2)&gt;0,FORECAST(M2,B3:L3,B2:L2),L3)*$X$1</f>
        <v>-437.6666667</v>
      </c>
      <c r="N3" s="4">
        <f>IF(M3*FORECAST(N2,B3:M3,B2:M2)&gt;0,FORECAST(N2,B3:M3,B2:M2),M3)*$X$1</f>
        <v>-478.6666667</v>
      </c>
      <c r="O3" s="4">
        <f>IF(N3*FORECAST(O2,B3:N3,B2:N2)&gt;0,FORECAST(O2,B3:N3,B2:N2),N3)*$X$1</f>
        <v>-519.6666667</v>
      </c>
      <c r="P3" s="4">
        <f>IF(O3*FORECAST(P2,B3:O3,B2:O2)&gt;0,FORECAST(P2,B3:O3,B2:O2),O3)*$X$1</f>
        <v>-560.6666667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74</v>
      </c>
      <c r="B4" s="1">
        <v>-1.0</v>
      </c>
      <c r="C4" s="1">
        <v>22.0</v>
      </c>
      <c r="D4" s="1">
        <v>5.0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259</v>
      </c>
      <c r="B5" s="1">
        <v>13.0</v>
      </c>
      <c r="C5" s="1">
        <v>37.0</v>
      </c>
      <c r="D5" s="1">
        <v>35.0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260</v>
      </c>
      <c r="L7" s="1">
        <f>IF(P3*FORECAST(P2,B3:P3,B2:P2)&gt;0,FORECAST(P2,B3:P3,B2:P2),O3)*$X$1 * (1+0.02)/(0.0789-0.02)</f>
        <v>-9709.337861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261</v>
      </c>
      <c r="L8" s="5">
        <f t="array" ref="L8">NPV(0.0789,F3:P3)</f>
        <v>-2331.803806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262</v>
      </c>
      <c r="L9" s="5">
        <f t="array" ref="L9">NPV(0.0789,F16:P16)</f>
        <v>-4211.109066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263</v>
      </c>
      <c r="L10" s="5">
        <f>L8 + L9</f>
        <v>-6542.912872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75</v>
      </c>
      <c r="L11" s="1">
        <v>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264</v>
      </c>
      <c r="L12" s="5">
        <f>L10 - L11</f>
        <v>-6547.912872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265</v>
      </c>
      <c r="L13" s="1">
        <v>35.0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-187.0832249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4">
        <v>0.0</v>
      </c>
      <c r="N16" s="4">
        <v>0.0</v>
      </c>
      <c r="O16" s="4">
        <v>0.0</v>
      </c>
      <c r="P16" s="4">
        <f>IF(P3*FORECAST(P2,B3:P3,B2:P2)&gt;0,FORECAST(P2,B3:P3,B2:P2),O3)*$X$1 * (1+0.02)/(0.0789-0.02)</f>
        <v>-9709.337861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4">
        <v>2031.0</v>
      </c>
      <c r="M2" s="4">
        <v>2032.0</v>
      </c>
      <c r="N2" s="4">
        <v>2033.0</v>
      </c>
      <c r="O2" s="4">
        <v>2034.0</v>
      </c>
      <c r="P2" s="4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22</v>
      </c>
      <c r="B3" s="1">
        <v>18.0</v>
      </c>
      <c r="C3" s="1">
        <v>16.0</v>
      </c>
      <c r="D3" s="1">
        <v>7.0</v>
      </c>
      <c r="E3" s="1">
        <f>IF(D3*FORECAST(E2,B3:D3,B2:D2)&gt;0,FORECAST(E2,B3:D3,B2:D2),D3)*$X$1</f>
        <v>2.666666667</v>
      </c>
      <c r="F3" s="1">
        <f>IF(E3*FORECAST(F2,B3:E3,B2:E2)&gt;0,FORECAST(F2,B3:E3,B2:E2),E3)*$X$1</f>
        <v>2.666666667</v>
      </c>
      <c r="G3" s="1">
        <f>IF(F3*FORECAST(G2,B3:F3,B2:F2)&gt;0,FORECAST(G2,B3:F3,B2:F2),F3)*$X$1</f>
        <v>2.666666667</v>
      </c>
      <c r="H3" s="1">
        <f>IF(G3*FORECAST(H2,B3:G3,B2:G2)&gt;0,FORECAST(H2,B3:G3,B2:G2),G3)*$X$1</f>
        <v>2.666666667</v>
      </c>
      <c r="I3" s="1">
        <f>IF(H3*FORECAST(I2,B3:H3,B2:H2)&gt;0,FORECAST(I2,B3:H3,B2:H2),H3)*$X$1</f>
        <v>2.666666667</v>
      </c>
      <c r="J3" s="1">
        <f>IF(I3*FORECAST(J2,B3:I3,B2:I2)&gt;0,FORECAST(J2,B3:I3,B2:I2),I3)*$X$1</f>
        <v>2.666666667</v>
      </c>
      <c r="K3" s="1">
        <f>IF(J3*FORECAST(K2,B3:J3,B2:J2)&gt;0,FORECAST(K2,B3:J3,B2:J2),J3)*$X$1</f>
        <v>2.666666667</v>
      </c>
      <c r="L3" s="4">
        <f>IF(K3*FORECAST(L2,B3:K3,B2:K2)&gt;0,FORECAST(L2,B3:K3,B2:K2),K3)*$X$1</f>
        <v>2.666666667</v>
      </c>
      <c r="M3" s="4">
        <f>IF(L3*FORECAST(M2,B3:L3,B2:L2)&gt;0,FORECAST(M2,B3:L3,B2:L2),L3)*$X$1</f>
        <v>2.666666667</v>
      </c>
      <c r="N3" s="4">
        <f>IF(M3*FORECAST(N2,B3:M3,B2:M2)&gt;0,FORECAST(N2,B3:M3,B2:M2),M3)*$X$1</f>
        <v>2.666666667</v>
      </c>
      <c r="O3" s="4">
        <f>IF(N3*FORECAST(O2,B3:N3,B2:N2)&gt;0,FORECAST(O2,B3:N3,B2:N2),N3)*$X$1</f>
        <v>2.666666667</v>
      </c>
      <c r="P3" s="4">
        <f>IF(O3*FORECAST(P2,B3:O3,B2:O2)&gt;0,FORECAST(P2,B3:O3,B2:O2),O3)*$X$1</f>
        <v>2.666666667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74</v>
      </c>
      <c r="B4" s="1">
        <v>-1.0</v>
      </c>
      <c r="C4" s="1">
        <v>22.0</v>
      </c>
      <c r="D4" s="1">
        <v>5.0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259</v>
      </c>
      <c r="B5" s="1">
        <v>13.0</v>
      </c>
      <c r="C5" s="1">
        <v>37.0</v>
      </c>
      <c r="D5" s="1">
        <v>35.0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260</v>
      </c>
      <c r="L7" s="1">
        <f>IF(P3*FORECAST(P2,B3:P3,B2:P2)&gt;0,FORECAST(P2,B3:P3,B2:P2),O3)*$X$1 * (1+0.02)/(0.0789-0.02)</f>
        <v>46.17996604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261</v>
      </c>
      <c r="L8" s="5">
        <f t="array" ref="L8">NPV(0.0789,F3:P3)</f>
        <v>19.13925035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262</v>
      </c>
      <c r="L9" s="5">
        <f t="array" ref="L9">NPV(0.0789,F16:P16)</f>
        <v>20.0290562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263</v>
      </c>
      <c r="L10" s="5">
        <f>L8 + L9</f>
        <v>39.16830655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75</v>
      </c>
      <c r="L11" s="1">
        <v>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264</v>
      </c>
      <c r="L12" s="5">
        <f>L10 - L11</f>
        <v>34.16830655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265</v>
      </c>
      <c r="L13" s="1">
        <v>35.0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0.9762373301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4">
        <v>0.0</v>
      </c>
      <c r="N16" s="4">
        <v>0.0</v>
      </c>
      <c r="O16" s="4">
        <v>0.0</v>
      </c>
      <c r="P16" s="4">
        <f>IF(P3*FORECAST(P2,B3:P3,B2:P2)&gt;0,FORECAST(P2,B3:P3,B2:P2),O3)*$X$1 * (1+0.02)/(0.0789-0.02)</f>
        <v>46.17996604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