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<sst xmlns="http://schemas.openxmlformats.org/spreadsheetml/2006/main" count="348" uniqueCount="263">
  <si>
    <t>ticker</t>
  </si>
  <si>
    <t>PHYTF</t>
  </si>
  <si>
    <t>nombre</t>
  </si>
  <si>
    <t>PYROPHYTE ACQUISITION COR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</si>
  <si>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</si>
  <si>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</si>
  <si>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</si>
  <si>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</si>
  <si>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</si>
  <si>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</si>
  <si>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</si>
  <si>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</si>
  <si>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</si>
  <si>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</si>
  <si>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</si>
  <si>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</si>
  <si>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</si>
  <si>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9500.00%</t>
  </si>
  <si>
    <t>Total Assets Growth</t>
  </si>
  <si>
    <t>-0.95%</t>
  </si>
  <si>
    <t>Net Property, Plant and Equipment Growth</t>
  </si>
  <si>
    <t>Fiscal Period: December</t>
  </si>
  <si>
    <t>Net Income</t>
  </si>
  <si>
    <t>(Gain) Loss on Sale of Investments -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</si>
  <si>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</si>
  <si>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</si>
  <si>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</si>
  <si>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</si>
  <si>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</si>
  <si>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</si>
  <si>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</si>
  <si>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</si>
  <si>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</si>
  <si>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</si>
  <si>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</si>
  <si>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</si>
  <si>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</si>
  <si>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</si>
  <si>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</si>
  <si>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</si>
  <si>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</si>
  <si>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</si>
  <si>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</si>
  <si>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</si>
  <si>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</si>
  <si>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</si>
  <si>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</si>
  <si>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</si>
  <si>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</si>
  <si>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</si>
  <si>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</si>
  <si>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</si>
  <si>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</si>
  <si>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</si>
  <si>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</si>
  <si>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</si>
  <si>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</si>
  <si>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</si>
  <si>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</si>
  <si>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</si>
  <si>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</si>
  <si>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</si>
  <si>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</si>
  <si>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</si>
  <si>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</si>
  <si>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</si>
  <si>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</si>
  <si>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</si>
  <si>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</si>
  <si>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</si>
  <si>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-0.73</t>
  </si>
  <si>
    <t>-0.55</t>
  </si>
  <si>
    <t>-1.11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</si>
  <si>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</si>
  <si>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</si>
  <si>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</si>
  <si>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</si>
  <si>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</si>
  <si>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</si>
  <si>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</si>
  <si>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</si>
  <si>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</si>
  <si>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</si>
  <si>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Other Non Operating Income (Expenses)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</si>
  <si>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</si>
  <si>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</si>
  <si>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</si>
  <si>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</si>
  <si>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</si>
  <si>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</si>
  <si>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</si>
  <si>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</si>
  <si>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</si>
  <si>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</si>
  <si>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0.42</t>
  </si>
  <si>
    <t>0.14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</si>
  <si>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</si>
  <si>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</si>
  <si>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</si>
  <si>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</si>
  <si>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</si>
  <si>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</si>
  <si>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0.18</t>
  </si>
  <si>
    <t>-0.12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</si>
  <si>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</si>
  <si>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</si>
  <si>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</si>
  <si>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</si>
  <si>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</si>
  <si>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</si>
  <si>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</si>
  <si>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</si>
  <si>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-0.81</t>
  </si>
  <si>
    <t>-1.36</t>
  </si>
  <si>
    <t>Return on Total Capital</t>
  </si>
  <si>
    <t>11.45</t>
  </si>
  <si>
    <t>16.99</t>
  </si>
  <si>
    <t>Return On Equity %</t>
  </si>
  <si>
    <t>-72.26</t>
  </si>
  <si>
    <t>-19.09</t>
  </si>
  <si>
    <t>Return on Common Equity</t>
  </si>
  <si>
    <t>Short Term Liquidity</t>
  </si>
  <si>
    <t>Current Ratio</t>
  </si>
  <si>
    <t>10.43</t>
  </si>
  <si>
    <t>1.63</t>
  </si>
  <si>
    <t>0.23</t>
  </si>
  <si>
    <t>Quick Ratio</t>
  </si>
  <si>
    <t>7.43</t>
  </si>
  <si>
    <t>0.28</t>
  </si>
  <si>
    <t>0.19</t>
  </si>
  <si>
    <t>Operating Cash Flow to Current Liabilities</t>
  </si>
  <si>
    <t>-1.57</t>
  </si>
  <si>
    <t>-4.18</t>
  </si>
  <si>
    <t>-0.3</t>
  </si>
  <si>
    <t>Long Term Solvency</t>
  </si>
  <si>
    <t>Total Debt/Equity</t>
  </si>
  <si>
    <t>-11.04</t>
  </si>
  <si>
    <t>Total Debt / Total Capital</t>
  </si>
  <si>
    <t>-12.41</t>
  </si>
  <si>
    <t>Total Liabilities / Total Assets</t>
  </si>
  <si>
    <t>108.86</t>
  </si>
  <si>
    <t>105.26</t>
  </si>
  <si>
    <t>115.56</t>
  </si>
  <si>
    <t>Growth Over Prior Year</t>
  </si>
  <si>
    <t>EBITA, 1 Yr. Growth %</t>
  </si>
  <si>
    <t>611.29</t>
  </si>
  <si>
    <t>24.9</t>
  </si>
  <si>
    <t>EBIT, 1 Yr. Growth %</t>
  </si>
  <si>
    <t>Earnings From Cont. Operations, 1 Yr. Growth %</t>
  </si>
  <si>
    <t>292.75</t>
  </si>
  <si>
    <t>-76.22</t>
  </si>
  <si>
    <t>Net Income, 1 Yr. Growth %</t>
  </si>
  <si>
    <t>Normalized Net Income, 1 Yr. Growth %</t>
  </si>
  <si>
    <t>171.03</t>
  </si>
  <si>
    <t>-147.63</t>
  </si>
  <si>
    <t>Diluted EPS Before Extra, 1 Yr. Growth %</t>
  </si>
  <si>
    <t>-65.74</t>
  </si>
  <si>
    <t>Total Assets, 1 Yr. Growth %</t>
  </si>
  <si>
    <t>0.99</t>
  </si>
  <si>
    <t>-52.64</t>
  </si>
  <si>
    <t>Tangible Book Value, 1 Yr. Growth %</t>
  </si>
  <si>
    <t>-40.04</t>
  </si>
  <si>
    <t>40.14</t>
  </si>
  <si>
    <t>Common Equity, 1 Yr. Growth %</t>
  </si>
  <si>
    <t>Cash From Operations, 1 Yr. Growth %</t>
  </si>
  <si>
    <t>355.66</t>
  </si>
  <si>
    <t>-20.23</t>
  </si>
  <si>
    <t>Levered Free Cash Flow, 1 Yr. Growth %</t>
  </si>
  <si>
    <t>9.61</t>
  </si>
  <si>
    <t>Unlevered Free Cash Flow, 1 Yr. Growth %</t>
  </si>
  <si>
    <t>Compound Annual Growth Rate Over Two Years</t>
  </si>
  <si>
    <t>EBITA, 2 Yr. CAGR %</t>
  </si>
  <si>
    <t>198.07</t>
  </si>
  <si>
    <t>EBIT, 2 Yr. CAGR %</t>
  </si>
  <si>
    <t>Earnings From Cont. Operations, 2 Yr. CAGR %</t>
  </si>
  <si>
    <t>-3.36</t>
  </si>
  <si>
    <t>Net Income, 2 Yr. CAGR %</t>
  </si>
  <si>
    <t>Normalized Net Income, 2 Yr. CAGR %</t>
  </si>
  <si>
    <t>13.62</t>
  </si>
  <si>
    <t>Total Assets, 2 Yr. CAGR %</t>
  </si>
  <si>
    <t>-30.84</t>
  </si>
  <si>
    <t>Tangible Book Value, 2 Yr. CAGR %</t>
  </si>
  <si>
    <t>-8.33</t>
  </si>
  <si>
    <t>Common Equity, 2 Yr. CAGR %</t>
  </si>
  <si>
    <t>Cash From Operations, 2 Yr. CAGR %</t>
  </si>
  <si>
    <t>93.15</t>
  </si>
  <si>
    <t>2021</t>
  </si>
  <si>
    <t>2022</t>
  </si>
  <si>
    <t>2023</t>
  </si>
  <si>
    <t>Capitalization
                                    1</t>
  </si>
  <si>
    <t>241.8</t>
  </si>
  <si>
    <t>259.9</t>
  </si>
  <si>
    <t>154.1</t>
  </si>
  <si>
    <t>Change</t>
  </si>
  <si>
    <t>-</t>
  </si>
  <si>
    <t>7.46%</t>
  </si>
  <si>
    <t>-40.72%</t>
  </si>
  <si>
    <t>Enterprise Value (EV)
                                    1</t>
  </si>
  <si>
    <t>240.8</t>
  </si>
  <si>
    <t>155.8</t>
  </si>
  <si>
    <t>7.89%</t>
  </si>
  <si>
    <t>-40.06%</t>
  </si>
  <si>
    <t>P/E ratio</t>
  </si>
  <si>
    <t>24.4x</t>
  </si>
  <si>
    <t>75.9x</t>
  </si>
  <si>
    <t>PBR</t>
  </si>
  <si>
    <t>-13.5x</t>
  </si>
  <si>
    <t>-18.8x</t>
  </si>
  <si>
    <t>-9.95x</t>
  </si>
  <si>
    <t>PEG</t>
  </si>
  <si>
    <t>-1.2x</t>
  </si>
  <si>
    <t>Capitalization / Revenue</t>
  </si>
  <si>
    <t>EV / Revenue</t>
  </si>
  <si>
    <t>EV / EBITDA</t>
  </si>
  <si>
    <t>EV / EBIT</t>
  </si>
  <si>
    <t>-635x</t>
  </si>
  <si>
    <t>-96.3x</t>
  </si>
  <si>
    <t>-46.2x</t>
  </si>
  <si>
    <t>EV / FCF</t>
  </si>
  <si>
    <t>-167,277,811x</t>
  </si>
  <si>
    <t>-91,482,435x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</si>
  <si>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</si>
  <si>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</si>
  <si>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</si>
  <si>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</si>
  <si>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</si>
  <si>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0.4231</t>
  </si>
  <si>
    <t>0.145</t>
  </si>
  <si>
    <t>Distribution rate</t>
  </si>
  <si>
    <t>Net sales</t>
  </si>
  <si>
    <t>EBITDA</t>
  </si>
  <si>
    <t>EBIT
                                    1</t>
  </si>
  <si>
    <t>-0.3795</t>
  </si>
  <si>
    <t>-2.699</t>
  </si>
  <si>
    <t>-3.372</t>
  </si>
  <si>
    <t>Net income
                                    1</t>
  </si>
  <si>
    <t>2.71</t>
  </si>
  <si>
    <t>10.64</t>
  </si>
  <si>
    <t>2.531</t>
  </si>
  <si>
    <t>Net Debt
                                    1</t>
  </si>
  <si>
    <t>-0.9667</t>
  </si>
  <si>
    <t>-0.0134</t>
  </si>
  <si>
    <t>1.707</t>
  </si>
  <si>
    <t>Reference price
                                    2</t>
  </si>
  <si>
    <t>9.87</t>
  </si>
  <si>
    <t>10.33</t>
  </si>
  <si>
    <t>11.00</t>
  </si>
  <si>
    <t>Nbr of stocks (in thousands)</t>
  </si>
  <si>
    <t>24,500</t>
  </si>
  <si>
    <t>25,156</t>
  </si>
  <si>
    <t>14,005</t>
  </si>
  <si>
    <t>Announcement Date</t>
  </si>
  <si>
    <t>3/31/22</t>
  </si>
  <si>
    <t>4/12/23</t>
  </si>
  <si>
    <t>5/24/24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</si>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</sst>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-5.715918389570343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2.0</v>
      </c>
      <c r="C2" s="1">
        <v>10.0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-1.0</v>
      </c>
      <c r="C3" s="1">
        <v>-3.0</v>
      </c>
      <c r="D3" s="1">
        <v>-6.0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-2.0</v>
      </c>
      <c r="C4" s="1">
        <v>-8.0</v>
      </c>
      <c r="D4" s="1">
        <v>10.0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0.0</v>
      </c>
      <c r="C5" s="1">
        <v>0.0</v>
      </c>
      <c r="D5" s="1">
        <v>58.0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-58.0</v>
      </c>
      <c r="C6" s="1">
        <v>44.0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-20.0</v>
      </c>
      <c r="C7" s="1">
        <v>-92.0</v>
      </c>
      <c r="D7" s="1">
        <v>-76.0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0.0</v>
      </c>
      <c r="C8" s="1">
        <v>0.0</v>
      </c>
      <c r="D8" s="1">
        <v>118.0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-225.0</v>
      </c>
      <c r="C9" s="1">
        <v>0.0</v>
      </c>
      <c r="D9" s="1">
        <v>-96.0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-225.0</v>
      </c>
      <c r="C10" s="1">
        <v>0.0</v>
      </c>
      <c r="D10" s="1">
        <v>117.0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0.0</v>
      </c>
      <c r="C11" s="1">
        <v>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0.0</v>
      </c>
      <c r="C12" s="1">
        <v>0.0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-1.0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-1.0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220.0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0.0</v>
      </c>
      <c r="C16" s="1">
        <v>0.0</v>
      </c>
      <c r="D16" s="1">
        <v>-118.0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8.0</v>
      </c>
      <c r="C17" s="1">
        <v>-2.0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226.0</v>
      </c>
      <c r="C18" s="1">
        <v>-2.0</v>
      </c>
      <c r="D18" s="1">
        <v>-116.0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1.0</v>
      </c>
      <c r="C19" s="1">
        <v>-95.0</v>
      </c>
      <c r="D19" s="1">
        <v>-1.0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0.0</v>
      </c>
      <c r="C21" s="1">
        <v>-1.0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-1.0</v>
      </c>
      <c r="D22" s="1">
        <v>-1.0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0.0</v>
      </c>
      <c r="C23" s="1">
        <v>-13.0</v>
      </c>
      <c r="D23" s="1">
        <v>-40.0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-1.0</v>
      </c>
      <c r="C24" s="1">
        <v>0.0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96.0</v>
      </c>
      <c r="C3" s="1">
        <v>1.0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96.0</v>
      </c>
      <c r="C4" s="1">
        <v>1.0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0.0</v>
      </c>
      <c r="C5" s="1">
        <v>4.0</v>
      </c>
      <c r="D5" s="1">
        <v>48.0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0.0</v>
      </c>
      <c r="C6" s="1">
        <v>4.0</v>
      </c>
      <c r="D6" s="1">
        <v>48.0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36.0</v>
      </c>
      <c r="C7" s="1">
        <v>29.0</v>
      </c>
      <c r="D7" s="1">
        <v>10.0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2.0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1.0</v>
      </c>
      <c r="C9" s="1">
        <v>36.0</v>
      </c>
      <c r="D9" s="1">
        <v>59.0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207.0</v>
      </c>
      <c r="C10" s="1">
        <v>210.0</v>
      </c>
      <c r="D10" s="1">
        <v>98.0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208.0</v>
      </c>
      <c r="C11" s="1">
        <v>210.0</v>
      </c>
      <c r="D11" s="1">
        <v>99.0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0.0</v>
      </c>
      <c r="C13" s="1">
        <v>0.0</v>
      </c>
      <c r="D13" s="1">
        <v>58.0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13.0</v>
      </c>
      <c r="C14" s="1">
        <v>22.0</v>
      </c>
      <c r="D14" s="1">
        <v>28.0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0.0</v>
      </c>
      <c r="C15" s="1">
        <v>0.0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13.0</v>
      </c>
      <c r="C16" s="1">
        <v>22.0</v>
      </c>
      <c r="D16" s="1">
        <v>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226.0</v>
      </c>
      <c r="C17" s="1">
        <v>221.0</v>
      </c>
      <c r="D17" s="1">
        <v>112.0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226.0</v>
      </c>
      <c r="C18" s="1">
        <v>221.0</v>
      </c>
      <c r="D18" s="1">
        <v>115.0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503.0</v>
      </c>
      <c r="C19" s="1">
        <v>503.0</v>
      </c>
      <c r="D19" s="1">
        <v>503.0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-18.0</v>
      </c>
      <c r="C20" s="1">
        <v>-11.0</v>
      </c>
      <c r="D20" s="1">
        <v>-15.0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-18.0</v>
      </c>
      <c r="C21" s="1">
        <v>-11.0</v>
      </c>
      <c r="D21" s="1">
        <v>-15.0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-18.0</v>
      </c>
      <c r="C22" s="1">
        <v>-11.0</v>
      </c>
      <c r="D22" s="1">
        <v>-15.0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208.0</v>
      </c>
      <c r="C23" s="1">
        <v>210.0</v>
      </c>
      <c r="D23" s="1">
        <v>99.0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>
        <v>25.0</v>
      </c>
      <c r="C25" s="1">
        <v>25.0</v>
      </c>
      <c r="D25" s="1">
        <v>11.0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</v>
      </c>
      <c r="B26" s="1">
        <v>25.0</v>
      </c>
      <c r="C26" s="1">
        <v>20.0</v>
      </c>
      <c r="D26" s="1">
        <v>14.0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69</v>
      </c>
      <c r="B27" s="1" t="s">
        <v>70</v>
      </c>
      <c r="C27" s="1" t="s">
        <v>71</v>
      </c>
      <c r="D27" s="1" t="s">
        <v>72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-18.0</v>
      </c>
      <c r="C28" s="1">
        <v>-11.0</v>
      </c>
      <c r="D28" s="1">
        <v>-15.0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 t="s">
        <v>70</v>
      </c>
      <c r="C29" s="1" t="s">
        <v>71</v>
      </c>
      <c r="D29" s="1" t="s">
        <v>72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 t="s">
        <v>76</v>
      </c>
      <c r="C30" s="1" t="s">
        <v>76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-96.0</v>
      </c>
      <c r="C31" s="1">
        <v>-1.0</v>
      </c>
      <c r="D31" s="1">
        <v>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3.0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2.0</v>
      </c>
      <c r="C33" s="1">
        <v>2.0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</v>
      </c>
      <c r="B2" s="1">
        <v>37.0</v>
      </c>
      <c r="C2" s="1">
        <v>2.0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</v>
      </c>
      <c r="B3" s="1">
        <v>37.0</v>
      </c>
      <c r="C3" s="1">
        <v>2.0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</v>
      </c>
      <c r="B4" s="1">
        <v>-37.0</v>
      </c>
      <c r="C4" s="1">
        <v>-2.0</v>
      </c>
      <c r="D4" s="1">
        <v>-3.0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</v>
      </c>
      <c r="B5" s="1">
        <v>3.0</v>
      </c>
      <c r="C5" s="1">
        <v>9.0</v>
      </c>
      <c r="D5" s="1">
        <v>-10.0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</v>
      </c>
      <c r="B6" s="1">
        <v>2.0</v>
      </c>
      <c r="C6" s="1">
        <v>7.0</v>
      </c>
      <c r="D6" s="1">
        <v>-3.0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</v>
      </c>
      <c r="B7" s="1">
        <v>1.0</v>
      </c>
      <c r="C7" s="1">
        <v>3.0</v>
      </c>
      <c r="D7" s="1">
        <v>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</v>
      </c>
      <c r="B8" s="1">
        <v>2.0</v>
      </c>
      <c r="C8" s="1">
        <v>10.0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</v>
      </c>
      <c r="B9" s="1">
        <v>2.0</v>
      </c>
      <c r="C9" s="1">
        <v>10.0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</v>
      </c>
      <c r="B10" s="1">
        <v>2.0</v>
      </c>
      <c r="C10" s="1">
        <v>10.0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</v>
      </c>
      <c r="B11" s="1">
        <v>2.0</v>
      </c>
      <c r="C11" s="1">
        <v>10.0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</v>
      </c>
      <c r="B12" s="1">
        <v>2.0</v>
      </c>
      <c r="C12" s="1">
        <v>10.0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</v>
      </c>
      <c r="B13" s="1">
        <v>2.0</v>
      </c>
      <c r="C13" s="1">
        <v>10.0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</v>
      </c>
      <c r="B15" s="1">
        <v>0.0</v>
      </c>
      <c r="C15" s="1" t="s">
        <v>94</v>
      </c>
      <c r="D15" s="1" t="s">
        <v>95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</v>
      </c>
      <c r="B16" s="1">
        <v>0.0</v>
      </c>
      <c r="C16" s="1" t="s">
        <v>94</v>
      </c>
      <c r="D16" s="1" t="s">
        <v>95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</v>
      </c>
      <c r="B17" s="1">
        <v>8.0</v>
      </c>
      <c r="C17" s="1">
        <v>25.0</v>
      </c>
      <c r="D17" s="1">
        <v>17.0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98</v>
      </c>
      <c r="B18" s="1">
        <v>0.0</v>
      </c>
      <c r="C18" s="1" t="s">
        <v>94</v>
      </c>
      <c r="D18" s="1" t="s">
        <v>95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99</v>
      </c>
      <c r="B19" s="1">
        <v>0.0</v>
      </c>
      <c r="C19" s="1" t="s">
        <v>94</v>
      </c>
      <c r="D19" s="1" t="s">
        <v>95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100</v>
      </c>
      <c r="B20" s="1">
        <v>8.0</v>
      </c>
      <c r="C20" s="1">
        <v>25.0</v>
      </c>
      <c r="D20" s="1">
        <v>17.0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101</v>
      </c>
      <c r="B21" s="1">
        <v>0.0</v>
      </c>
      <c r="C21" s="1" t="s">
        <v>102</v>
      </c>
      <c r="D21" s="1" t="s">
        <v>103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</v>
      </c>
      <c r="B22" s="1">
        <v>0.0</v>
      </c>
      <c r="C22" s="1" t="s">
        <v>102</v>
      </c>
      <c r="D22" s="1" t="s">
        <v>103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</v>
      </c>
      <c r="B24" s="1">
        <v>-37.0</v>
      </c>
      <c r="C24" s="1">
        <v>-2.0</v>
      </c>
      <c r="D24" s="1">
        <v>-3.0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</v>
      </c>
      <c r="B25" s="1">
        <v>-37.0</v>
      </c>
      <c r="C25" s="1">
        <v>-2.0</v>
      </c>
      <c r="D25" s="1">
        <v>-3.0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</v>
      </c>
      <c r="B26" s="1">
        <v>1.0</v>
      </c>
      <c r="C26" s="1">
        <v>4.0</v>
      </c>
      <c r="D26" s="1">
        <v>-2.0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>
        <v>37.0</v>
      </c>
      <c r="C28" s="1">
        <v>2.0</v>
      </c>
      <c r="D28" s="1">
        <v>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 t="s">
        <v>112</v>
      </c>
      <c r="D3" s="1" t="s">
        <v>113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0.0</v>
      </c>
      <c r="C4" s="1" t="s">
        <v>115</v>
      </c>
      <c r="D4" s="1" t="s">
        <v>116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 t="s">
        <v>118</v>
      </c>
      <c r="D5" s="1" t="s">
        <v>119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0.0</v>
      </c>
      <c r="C6" s="1" t="s">
        <v>118</v>
      </c>
      <c r="D6" s="1" t="s">
        <v>119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 t="s">
        <v>123</v>
      </c>
      <c r="C8" s="1" t="s">
        <v>124</v>
      </c>
      <c r="D8" s="1" t="s">
        <v>125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 t="s">
        <v>127</v>
      </c>
      <c r="C9" s="1" t="s">
        <v>128</v>
      </c>
      <c r="D9" s="1" t="s">
        <v>129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 t="s">
        <v>131</v>
      </c>
      <c r="C10" s="1" t="s">
        <v>132</v>
      </c>
      <c r="D10" s="1" t="s">
        <v>133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0.0</v>
      </c>
      <c r="C12" s="1">
        <v>0.0</v>
      </c>
      <c r="D12" s="1" t="s">
        <v>136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0.0</v>
      </c>
      <c r="C13" s="1">
        <v>0.0</v>
      </c>
      <c r="D13" s="1" t="s">
        <v>138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 t="s">
        <v>140</v>
      </c>
      <c r="C14" s="1" t="s">
        <v>141</v>
      </c>
      <c r="D14" s="1" t="s">
        <v>142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 t="s">
        <v>145</v>
      </c>
      <c r="D16" s="1" t="s">
        <v>146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 t="s">
        <v>145</v>
      </c>
      <c r="D17" s="1" t="s">
        <v>146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0.0</v>
      </c>
      <c r="C18" s="1" t="s">
        <v>149</v>
      </c>
      <c r="D18" s="1" t="s">
        <v>150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 t="s">
        <v>149</v>
      </c>
      <c r="D19" s="1" t="s">
        <v>150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 t="s">
        <v>153</v>
      </c>
      <c r="D20" s="1" t="s">
        <v>154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0.0</v>
      </c>
      <c r="D21" s="1" t="s">
        <v>156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0.0</v>
      </c>
      <c r="C22" s="1" t="s">
        <v>158</v>
      </c>
      <c r="D22" s="1" t="s">
        <v>159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0.0</v>
      </c>
      <c r="C23" s="1" t="s">
        <v>161</v>
      </c>
      <c r="D23" s="1" t="s">
        <v>162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0.0</v>
      </c>
      <c r="C24" s="1" t="s">
        <v>161</v>
      </c>
      <c r="D24" s="1" t="s">
        <v>162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0.0</v>
      </c>
      <c r="C25" s="1" t="s">
        <v>165</v>
      </c>
      <c r="D25" s="1" t="s">
        <v>166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0.0</v>
      </c>
      <c r="C26" s="1">
        <v>0.0</v>
      </c>
      <c r="D26" s="1" t="s">
        <v>168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0.0</v>
      </c>
      <c r="C27" s="1">
        <v>0.0</v>
      </c>
      <c r="D27" s="1" t="s">
        <v>168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0.0</v>
      </c>
      <c r="C29" s="1">
        <v>0.0</v>
      </c>
      <c r="D29" s="1" t="s">
        <v>172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0.0</v>
      </c>
      <c r="C30" s="1">
        <v>0.0</v>
      </c>
      <c r="D30" s="1" t="s">
        <v>172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0.0</v>
      </c>
      <c r="C31" s="1">
        <v>0.0</v>
      </c>
      <c r="D31" s="1" t="s">
        <v>175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0.0</v>
      </c>
      <c r="C32" s="1">
        <v>0.0</v>
      </c>
      <c r="D32" s="1" t="s">
        <v>175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0.0</v>
      </c>
      <c r="C33" s="1">
        <v>0.0</v>
      </c>
      <c r="D33" s="1" t="s">
        <v>178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>
        <v>0.0</v>
      </c>
      <c r="C34" s="1">
        <v>0.0</v>
      </c>
      <c r="D34" s="1" t="s">
        <v>180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>
        <v>0.0</v>
      </c>
      <c r="C35" s="1">
        <v>0.0</v>
      </c>
      <c r="D35" s="1" t="s">
        <v>182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>
        <v>0.0</v>
      </c>
      <c r="C36" s="1">
        <v>0.0</v>
      </c>
      <c r="D36" s="1" t="s">
        <v>182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>
        <v>0.0</v>
      </c>
      <c r="C37" s="1">
        <v>0.0</v>
      </c>
      <c r="D37" s="1" t="s">
        <v>185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186</v>
      </c>
      <c r="C1" s="1" t="s">
        <v>187</v>
      </c>
      <c r="D1" s="1" t="s">
        <v>188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1" t="s">
        <v>190</v>
      </c>
      <c r="C2" s="1" t="s">
        <v>191</v>
      </c>
      <c r="D2" s="1" t="s">
        <v>192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193</v>
      </c>
      <c r="B3" s="1" t="s">
        <v>194</v>
      </c>
      <c r="C3" s="1" t="s">
        <v>195</v>
      </c>
      <c r="D3" s="1" t="s">
        <v>196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 t="s">
        <v>198</v>
      </c>
      <c r="C4" s="1" t="s">
        <v>191</v>
      </c>
      <c r="D4" s="1" t="s">
        <v>199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 t="s">
        <v>194</v>
      </c>
      <c r="C5" s="1" t="s">
        <v>200</v>
      </c>
      <c r="D5" s="1" t="s">
        <v>201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 t="s">
        <v>194</v>
      </c>
      <c r="C6" s="1" t="s">
        <v>203</v>
      </c>
      <c r="D6" s="1" t="s">
        <v>204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1" t="s">
        <v>206</v>
      </c>
      <c r="C7" s="1" t="s">
        <v>207</v>
      </c>
      <c r="D7" s="1" t="s">
        <v>208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 t="s">
        <v>194</v>
      </c>
      <c r="C8" s="1" t="s">
        <v>194</v>
      </c>
      <c r="D8" s="1" t="s">
        <v>210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211</v>
      </c>
      <c r="B9" s="1" t="s">
        <v>194</v>
      </c>
      <c r="C9" s="1" t="s">
        <v>194</v>
      </c>
      <c r="D9" s="1" t="s">
        <v>194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 t="s">
        <v>194</v>
      </c>
      <c r="C10" s="1" t="s">
        <v>194</v>
      </c>
      <c r="D10" s="1" t="s">
        <v>194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 t="s">
        <v>194</v>
      </c>
      <c r="C11" s="1" t="s">
        <v>194</v>
      </c>
      <c r="D11" s="1" t="s">
        <v>194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214</v>
      </c>
      <c r="B12" s="1" t="s">
        <v>215</v>
      </c>
      <c r="C12" s="1" t="s">
        <v>216</v>
      </c>
      <c r="D12" s="1" t="s">
        <v>217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218</v>
      </c>
      <c r="B13" s="1" t="s">
        <v>194</v>
      </c>
      <c r="C13" s="1" t="s">
        <v>219</v>
      </c>
      <c r="D13" s="1" t="s">
        <v>220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 t="s">
        <v>194</v>
      </c>
      <c r="C14" s="1" t="s">
        <v>222</v>
      </c>
      <c r="D14" s="1" t="s">
        <v>222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223</v>
      </c>
      <c r="B15" s="1" t="s">
        <v>194</v>
      </c>
      <c r="C15" s="1" t="s">
        <v>194</v>
      </c>
      <c r="D15" s="1" t="s">
        <v>194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224</v>
      </c>
      <c r="B16" s="1" t="s">
        <v>194</v>
      </c>
      <c r="C16" s="1" t="s">
        <v>194</v>
      </c>
      <c r="D16" s="1" t="s">
        <v>194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225</v>
      </c>
      <c r="B17" s="1" t="s">
        <v>194</v>
      </c>
      <c r="C17" s="1" t="s">
        <v>226</v>
      </c>
      <c r="D17" s="1" t="s">
        <v>227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 t="s">
        <v>194</v>
      </c>
      <c r="C18" s="1" t="s">
        <v>194</v>
      </c>
      <c r="D18" s="1" t="s">
        <v>194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1" t="s">
        <v>194</v>
      </c>
      <c r="C19" s="1" t="s">
        <v>194</v>
      </c>
      <c r="D19" s="1" t="s">
        <v>194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230</v>
      </c>
      <c r="B20" s="1" t="s">
        <v>194</v>
      </c>
      <c r="C20" s="1" t="s">
        <v>194</v>
      </c>
      <c r="D20" s="1" t="s">
        <v>194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231</v>
      </c>
      <c r="B21" s="1" t="s">
        <v>232</v>
      </c>
      <c r="C21" s="1" t="s">
        <v>233</v>
      </c>
      <c r="D21" s="1" t="s">
        <v>234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235</v>
      </c>
      <c r="B22" s="1" t="s">
        <v>236</v>
      </c>
      <c r="C22" s="1" t="s">
        <v>237</v>
      </c>
      <c r="D22" s="1" t="s">
        <v>238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 t="s">
        <v>240</v>
      </c>
      <c r="C23" s="1" t="s">
        <v>241</v>
      </c>
      <c r="D23" s="1" t="s">
        <v>242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243</v>
      </c>
      <c r="B24" s="1" t="s">
        <v>244</v>
      </c>
      <c r="C24" s="1" t="s">
        <v>245</v>
      </c>
      <c r="D24" s="1" t="s">
        <v>246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247</v>
      </c>
      <c r="B25" s="1" t="s">
        <v>248</v>
      </c>
      <c r="C25" s="1" t="s">
        <v>249</v>
      </c>
      <c r="D25" s="1" t="s">
        <v>250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251</v>
      </c>
      <c r="B26" s="1" t="s">
        <v>252</v>
      </c>
      <c r="C26" s="1" t="s">
        <v>253</v>
      </c>
      <c r="D26" s="1" t="s">
        <v>254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-1.0</v>
      </c>
      <c r="D3" s="1">
        <v>-1.0</v>
      </c>
      <c r="E3" s="1">
        <f>IF(D3*FORECAST(E2,B3:D3,B2:D2)&gt;0,FORECAST(E2,B3:D3,B2:D2),D3)*$X$1</f>
        <v>-1.666666667</v>
      </c>
      <c r="F3" s="1">
        <f>IF(E3*FORECAST(F2,B3:E3,B2:E2)&gt;0,FORECAST(F2,B3:E3,B2:E2),E3)*$X$1</f>
        <v>-2.166666667</v>
      </c>
      <c r="G3" s="1">
        <f>IF(F3*FORECAST(G2,B3:F3,B2:F2)&gt;0,FORECAST(G2,B3:F3,B2:F2),F3)*$X$1</f>
        <v>-2.666666667</v>
      </c>
      <c r="H3" s="1">
        <f>IF(G3*FORECAST(H2,B3:G3,B2:G2)&gt;0,FORECAST(H2,B3:G3,B2:G2),G3)*$X$1</f>
        <v>-3.166666667</v>
      </c>
      <c r="I3" s="1">
        <f>IF(H3*FORECAST(I2,B3:H3,B2:H2)&gt;0,FORECAST(I2,B3:H3,B2:H2),H3)*$X$1</f>
        <v>-3.666666667</v>
      </c>
      <c r="J3" s="1">
        <f>IF(I3*FORECAST(J2,B3:I3,B2:I2)&gt;0,FORECAST(J2,B3:I3,B2:I2),I3)*$X$1</f>
        <v>-4.166666667</v>
      </c>
      <c r="K3" s="1">
        <f>IF(J3*FORECAST(K2,B3:J3,B2:J2)&gt;0,FORECAST(K2,B3:J3,B2:J2),J3)*$X$1</f>
        <v>-4.666666667</v>
      </c>
      <c r="L3" s="4">
        <f>IF(K3*FORECAST(L2,B3:K3,B2:K2)&gt;0,FORECAST(L2,B3:K3,B2:K2),K3)*$X$1</f>
        <v>-5.166666667</v>
      </c>
      <c r="M3" s="4">
        <f>IF(L3*FORECAST(M2,B3:L3,B2:L2)&gt;0,FORECAST(M2,B3:L3,B2:L2),L3)*$X$1</f>
        <v>-5.666666667</v>
      </c>
      <c r="N3" s="4">
        <f>IF(M3*FORECAST(N2,B3:M3,B2:M2)&gt;0,FORECAST(N2,B3:M3,B2:M2),M3)*$X$1</f>
        <v>-6.166666667</v>
      </c>
      <c r="O3" s="4">
        <f>IF(N3*FORECAST(O2,B3:N3,B2:N2)&gt;0,FORECAST(O2,B3:N3,B2:N2),N3)*$X$1</f>
        <v>-6.666666667</v>
      </c>
      <c r="P3" s="4">
        <f>IF(O3*FORECAST(P2,B3:O3,B2:O2)&gt;0,FORECAST(P2,B3:O3,B2:O2),O3)*$X$1</f>
        <v>-7.166666667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</v>
      </c>
      <c r="B4" s="1">
        <v>-96.0</v>
      </c>
      <c r="C4" s="1">
        <v>-1.0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256</v>
      </c>
      <c r="B5" s="1">
        <v>8.0</v>
      </c>
      <c r="C5" s="1">
        <v>25.0</v>
      </c>
      <c r="D5" s="1">
        <v>17.0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257</v>
      </c>
      <c r="L7" s="1">
        <f>IF(P3*FORECAST(P2,B3:P3,B2:P2)&gt;0,FORECAST(P2,B3:P3,B2:P2),O3)*$X$1 * (1+0.02)/(0.0789-0.02)</f>
        <v>-124.1086587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258</v>
      </c>
      <c r="L8" s="5">
        <f t="array" ref="L8">NPV(0.0789,F3:P3)</f>
        <v>-30.79986239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259</v>
      </c>
      <c r="L9" s="5">
        <f t="array" ref="L9">NPV(0.0789,F16:P16)</f>
        <v>-53.82808854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260</v>
      </c>
      <c r="L10" s="5">
        <f>L8 + L9</f>
        <v>-84.62795093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261</v>
      </c>
      <c r="L12" s="5">
        <f>L10 - L11</f>
        <v>-85.62795093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262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-5.03693829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-124.1086587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2.0</v>
      </c>
      <c r="C3" s="1">
        <v>10.0</v>
      </c>
      <c r="D3" s="1">
        <v>2.0</v>
      </c>
      <c r="E3" s="1">
        <f>IF(D3*FORECAST(E2,B3:D3,B2:D2)&gt;0,FORECAST(E2,B3:D3,B2:D2),D3)*$X$1</f>
        <v>4.666666667</v>
      </c>
      <c r="F3" s="1">
        <f>IF(E3*FORECAST(F2,B3:E3,B2:E2)&gt;0,FORECAST(F2,B3:E3,B2:E2),E3)*$X$1</f>
        <v>4.666666667</v>
      </c>
      <c r="G3" s="1">
        <f>IF(F3*FORECAST(G2,B3:F3,B2:F2)&gt;0,FORECAST(G2,B3:F3,B2:F2),F3)*$X$1</f>
        <v>4.666666667</v>
      </c>
      <c r="H3" s="1">
        <f>IF(G3*FORECAST(H2,B3:G3,B2:G2)&gt;0,FORECAST(H2,B3:G3,B2:G2),G3)*$X$1</f>
        <v>4.666666667</v>
      </c>
      <c r="I3" s="1">
        <f>IF(H3*FORECAST(I2,B3:H3,B2:H2)&gt;0,FORECAST(I2,B3:H3,B2:H2),H3)*$X$1</f>
        <v>4.666666667</v>
      </c>
      <c r="J3" s="1">
        <f>IF(I3*FORECAST(J2,B3:I3,B2:I2)&gt;0,FORECAST(J2,B3:I3,B2:I2),I3)*$X$1</f>
        <v>4.666666667</v>
      </c>
      <c r="K3" s="1">
        <f>IF(J3*FORECAST(K2,B3:J3,B2:J2)&gt;0,FORECAST(K2,B3:J3,B2:J2),J3)*$X$1</f>
        <v>4.666666667</v>
      </c>
      <c r="L3" s="4">
        <f>IF(K3*FORECAST(L2,B3:K3,B2:K2)&gt;0,FORECAST(L2,B3:K3,B2:K2),K3)*$X$1</f>
        <v>4.666666667</v>
      </c>
      <c r="M3" s="4">
        <f>IF(L3*FORECAST(M2,B3:L3,B2:L2)&gt;0,FORECAST(M2,B3:L3,B2:L2),L3)*$X$1</f>
        <v>4.666666667</v>
      </c>
      <c r="N3" s="4">
        <f>IF(M3*FORECAST(N2,B3:M3,B2:M2)&gt;0,FORECAST(N2,B3:M3,B2:M2),M3)*$X$1</f>
        <v>4.666666667</v>
      </c>
      <c r="O3" s="4">
        <f>IF(N3*FORECAST(O2,B3:N3,B2:N2)&gt;0,FORECAST(O2,B3:N3,B2:N2),N3)*$X$1</f>
        <v>4.666666667</v>
      </c>
      <c r="P3" s="4">
        <f>IF(O3*FORECAST(P2,B3:O3,B2:O2)&gt;0,FORECAST(P2,B3:O3,B2:O2),O3)*$X$1</f>
        <v>4.666666667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</v>
      </c>
      <c r="B4" s="1">
        <v>-96.0</v>
      </c>
      <c r="C4" s="1">
        <v>-1.0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256</v>
      </c>
      <c r="B5" s="1">
        <v>8.0</v>
      </c>
      <c r="C5" s="1">
        <v>25.0</v>
      </c>
      <c r="D5" s="1">
        <v>17.0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257</v>
      </c>
      <c r="L7" s="1">
        <f>IF(P3*FORECAST(P2,B3:P3,B2:P2)&gt;0,FORECAST(P2,B3:P3,B2:P2),O3)*$X$1 * (1+0.02)/(0.0789-0.02)</f>
        <v>80.81494058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258</v>
      </c>
      <c r="L8" s="5">
        <f t="array" ref="L8">NPV(0.0789,F3:P3)</f>
        <v>33.49368811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259</v>
      </c>
      <c r="L9" s="5">
        <f t="array" ref="L9">NPV(0.0789,F16:P16)</f>
        <v>35.05084835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260</v>
      </c>
      <c r="L10" s="5">
        <f>L8 + L9</f>
        <v>68.54453647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261</v>
      </c>
      <c r="L12" s="5">
        <f>L10 - L11</f>
        <v>67.54453647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262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3.973208027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80.81494058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