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DCF" sheetId="7" r:id="rId10"/>
    <sheet state="visible" name="DCF-NET" sheetId="8" r:id="rId11"/>
  </sheets>
  <definedNames/>
  <calcPr/>
</workbook>
</file>

<file path=xl/sharedStrings.xml><?xml version="1.0" encoding="utf-8"?>
<sst xmlns="http://schemas.openxmlformats.org/spreadsheetml/2006/main" count="318" uniqueCount="234">
  <si>
    <t>ticker</t>
  </si>
  <si>
    <t>ONYX</t>
  </si>
  <si>
    <t>nombre</t>
  </si>
  <si>
    <t>ONYX ACQUISITION CO I</t>
  </si>
  <si>
    <t>empresa</t>
  </si>
  <si>
    <t>Investment Holding Companies</t>
  </si>
  <si>
    <t>Fiscal Period: December</t>
  </si>
  <si>
    <t>Net Income</t>
  </si>
  <si>
    <t>Other Operating Activities, Total</t>
  </si>
  <si>
    <t>Change In Accounts Payable</t>
  </si>
  <si>
    <t>Change in Other Net Operating Assets</t>
  </si>
  <si>
    <t>Cash from Operations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</si>
  <si>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</si>
  <si>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</si>
  <si>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</si>
  <si>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</si>
  <si>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</si>
  <si>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</si>
  <si>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</si>
  <si>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</si>
  <si>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</si>
  <si>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</si>
  <si>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</si>
  <si>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</si>
  <si>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</si>
  <si>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</si>
  <si>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</si>
  <si>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</si>
  <si>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</si>
  <si>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</si>
  <si>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</si>
  <si>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Prepaid Expenses</t>
  </si>
  <si>
    <t>Total Current Assets</t>
  </si>
  <si>
    <t>Other Long-Term Assets, Total</t>
  </si>
  <si>
    <t>Total Assets</t>
  </si>
  <si>
    <t>Liabilities</t>
  </si>
  <si>
    <t>Short-term Borrowings</t>
  </si>
  <si>
    <t>Other Current Liabilities</t>
  </si>
  <si>
    <t>Total Current Liabilities</t>
  </si>
  <si>
    <t>Other Non Current Liabilities</t>
  </si>
  <si>
    <t>Total Liabilities</t>
  </si>
  <si>
    <t>Common Stock, Total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</si>
  <si>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</si>
  <si>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</si>
  <si>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</si>
  <si>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</si>
  <si>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</si>
  <si>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</si>
  <si>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</si>
  <si>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-0.31</t>
  </si>
  <si>
    <t>-0.36</t>
  </si>
  <si>
    <t>-1.73</t>
  </si>
  <si>
    <t>Tangible Book Value</t>
  </si>
  <si>
    <t>Tangible Book Value Per Share</t>
  </si>
  <si>
    <t>Total Debt</t>
  </si>
  <si>
    <t>0</t>
  </si>
  <si>
    <t>Net Debt</t>
  </si>
  <si>
    <t>Account Code - Inventory Valuation</t>
  </si>
  <si>
    <t>Part Time Employees</t>
  </si>
  <si>
    <t>Selling General &amp; Admin Expenses, Total</t>
  </si>
  <si>
    <t>Other Operating Expenses, Total</t>
  </si>
  <si>
    <t>Operating Income</t>
  </si>
  <si>
    <t>Interest And Investment Income</t>
  </si>
  <si>
    <t>Net Interest Expenses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</si>
  <si>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</si>
  <si>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</si>
  <si>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</si>
  <si>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</si>
  <si>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</si>
  <si>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</si>
  <si>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</si>
  <si>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</si>
  <si>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</si>
  <si>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0.06</t>
  </si>
  <si>
    <t>0.02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</si>
  <si>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</si>
  <si>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</si>
  <si>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</si>
  <si>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</si>
  <si>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</si>
  <si>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</si>
  <si>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0.04</t>
  </si>
  <si>
    <t>0.01</t>
  </si>
  <si>
    <t>Normalized Diluted EPS</t>
  </si>
  <si>
    <t>EBITA</t>
  </si>
  <si>
    <t>EBIT</t>
  </si>
  <si>
    <t>Normalized Net Income</t>
  </si>
  <si>
    <t>Profitability</t>
  </si>
  <si>
    <t>Return on Assets</t>
  </si>
  <si>
    <t>-0.39</t>
  </si>
  <si>
    <t>-0.95</t>
  </si>
  <si>
    <t>Return on Total Capital</t>
  </si>
  <si>
    <t>9.61</t>
  </si>
  <si>
    <t>11.08</t>
  </si>
  <si>
    <t>Return On Equity %</t>
  </si>
  <si>
    <t>-18.53</t>
  </si>
  <si>
    <t>-1.63</t>
  </si>
  <si>
    <t>Return on Common Equity</t>
  </si>
  <si>
    <t>Short Term Liquidity</t>
  </si>
  <si>
    <t>Current Ratio</t>
  </si>
  <si>
    <t>2.13</t>
  </si>
  <si>
    <t>0.55</t>
  </si>
  <si>
    <t>Quick Ratio</t>
  </si>
  <si>
    <t>1.33</t>
  </si>
  <si>
    <t>0.27</t>
  </si>
  <si>
    <t>Operating Cash Flow to Current Liabilities</t>
  </si>
  <si>
    <t>-1.8</t>
  </si>
  <si>
    <t>-0.28</t>
  </si>
  <si>
    <t>-0.27</t>
  </si>
  <si>
    <t>Long Term Solvency</t>
  </si>
  <si>
    <t>Total Debt/Equity</t>
  </si>
  <si>
    <t>-9.31</t>
  </si>
  <si>
    <t>Total Debt / Total Capital</t>
  </si>
  <si>
    <t>-10.26</t>
  </si>
  <si>
    <t>Total Liabilities / Total Assets</t>
  </si>
  <si>
    <t>103.76</t>
  </si>
  <si>
    <t>104.34</t>
  </si>
  <si>
    <t>166.28</t>
  </si>
  <si>
    <t>Growth Over Prior Year</t>
  </si>
  <si>
    <t>EBITA, 1 Yr. Growth %</t>
  </si>
  <si>
    <t>195.28</t>
  </si>
  <si>
    <t>32.48</t>
  </si>
  <si>
    <t>EBIT, 1 Yr. Growth %</t>
  </si>
  <si>
    <t>Earnings From Cont. Operations, 1 Yr. Growth %</t>
  </si>
  <si>
    <t>-455.97</t>
  </si>
  <si>
    <t>-89.36</t>
  </si>
  <si>
    <t>Net Income, 1 Yr. Growth %</t>
  </si>
  <si>
    <t>Normalized Net Income, 1 Yr. Growth %</t>
  </si>
  <si>
    <t>Diluted EPS Before Extra, 1 Yr. Growth %</t>
  </si>
  <si>
    <t>-69.31</t>
  </si>
  <si>
    <t>Total Assets, 1 Yr. Growth %</t>
  </si>
  <si>
    <t>1.06</t>
  </si>
  <si>
    <t>-91.81</t>
  </si>
  <si>
    <t>Tangible Book Value, 1 Yr. Growth %</t>
  </si>
  <si>
    <t>16.65</t>
  </si>
  <si>
    <t>24.95</t>
  </si>
  <si>
    <t>Common Equity, 1 Yr. Growth %</t>
  </si>
  <si>
    <t>Cash From Operations, 1 Yr. Growth %</t>
  </si>
  <si>
    <t>-61.97</t>
  </si>
  <si>
    <t>147.01</t>
  </si>
  <si>
    <t>Levered Free Cash Flow, 1 Yr. Growth %</t>
  </si>
  <si>
    <t>-2.84</t>
  </si>
  <si>
    <t>Unlevered Free Cash Flow, 1 Yr. Growth %</t>
  </si>
  <si>
    <t>Compound Annual Growth Rate Over Two Years</t>
  </si>
  <si>
    <t>EBITA, 2 Yr. CAGR %</t>
  </si>
  <si>
    <t>97.78</t>
  </si>
  <si>
    <t>EBIT, 2 Yr. CAGR %</t>
  </si>
  <si>
    <t>Earnings From Cont. Operations, 2 Yr. CAGR %</t>
  </si>
  <si>
    <t>-38.46</t>
  </si>
  <si>
    <t>Net Income, 2 Yr. CAGR %</t>
  </si>
  <si>
    <t>Normalized Net Income, 2 Yr. CAGR %</t>
  </si>
  <si>
    <t>Total Assets, 2 Yr. CAGR %</t>
  </si>
  <si>
    <t>-71.24</t>
  </si>
  <si>
    <t>Tangible Book Value, 2 Yr. CAGR %</t>
  </si>
  <si>
    <t>20.73</t>
  </si>
  <si>
    <t>Common Equity, 2 Yr. CAGR %</t>
  </si>
  <si>
    <t>Cash From Operations, 2 Yr. CAGR %</t>
  </si>
  <si>
    <t>-3.08</t>
  </si>
  <si>
    <t>2021</t>
  </si>
  <si>
    <t>2022</t>
  </si>
  <si>
    <t>2023</t>
  </si>
  <si>
    <t>Capitalization
                                    1</t>
  </si>
  <si>
    <t>327.6</t>
  </si>
  <si>
    <t>341.2</t>
  </si>
  <si>
    <t>94.87</t>
  </si>
  <si>
    <t>Change</t>
  </si>
  <si>
    <t>-</t>
  </si>
  <si>
    <t>4.14%</t>
  </si>
  <si>
    <t>-72.2%</t>
  </si>
  <si>
    <t>Enterprise Value (EV)
                                    1</t>
  </si>
  <si>
    <t>326.9</t>
  </si>
  <si>
    <t>340.8</t>
  </si>
  <si>
    <t>96.21</t>
  </si>
  <si>
    <t>4.27%</t>
  </si>
  <si>
    <t>-71.77%</t>
  </si>
  <si>
    <t>P/E ratio</t>
  </si>
  <si>
    <t>166x</t>
  </si>
  <si>
    <t>578x</t>
  </si>
  <si>
    <t>PBR</t>
  </si>
  <si>
    <t>-32.1x</t>
  </si>
  <si>
    <t>-28.6x</t>
  </si>
  <si>
    <t>-6.37x</t>
  </si>
  <si>
    <t>PEG</t>
  </si>
  <si>
    <t>-8.3x</t>
  </si>
  <si>
    <t>Capitalization / Revenue</t>
  </si>
  <si>
    <t>EV / Revenue</t>
  </si>
  <si>
    <t>EV / EBITDA</t>
  </si>
  <si>
    <t>EV / EBIT</t>
  </si>
  <si>
    <t>-568x</t>
  </si>
  <si>
    <t>-200x</t>
  </si>
  <si>
    <t>-42.7x</t>
  </si>
  <si>
    <t>EV / FCF</t>
  </si>
  <si>
    <t>-2,154,136,481x</t>
  </si>
  <si>
    <t>-625,867,948x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</si>
  <si>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</si>
  <si>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</si>
  <si>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</si>
  <si>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</si>
  <si>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</si>
  <si>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0.062</t>
  </si>
  <si>
    <t>0.019</t>
  </si>
  <si>
    <t>Distribution rate</t>
  </si>
  <si>
    <t>Net sales</t>
  </si>
  <si>
    <t>EBITDA</t>
  </si>
  <si>
    <t>EBIT
                                    1</t>
  </si>
  <si>
    <t>-0.5758</t>
  </si>
  <si>
    <t>-1.7</t>
  </si>
  <si>
    <t>-2.252</t>
  </si>
  <si>
    <t>Net income
                                    1</t>
  </si>
  <si>
    <t>2.05</t>
  </si>
  <si>
    <t>0.2181</t>
  </si>
  <si>
    <t>Net Debt
                                    1</t>
  </si>
  <si>
    <t>-0.7817</t>
  </si>
  <si>
    <t>-0.3775</t>
  </si>
  <si>
    <t>1.341</t>
  </si>
  <si>
    <t>Reference price
                                    2</t>
  </si>
  <si>
    <t>9.91</t>
  </si>
  <si>
    <t>10.32</t>
  </si>
  <si>
    <t>11.00</t>
  </si>
  <si>
    <t>Nbr of stocks (in thousands)</t>
  </si>
  <si>
    <t>33,063</t>
  </si>
  <si>
    <t>8,624</t>
  </si>
  <si>
    <t>Announcement Date</t>
  </si>
  <si>
    <t>4/5/22</t>
  </si>
  <si>
    <t>3/31/23</t>
  </si>
  <si>
    <t>3/29/24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</si>
  <si>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</si>
  <si>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</si>
  <si>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</si>
  <si>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</si>
  <si>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</si>
  <si>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</si>
  <si>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</si>
  <si>
    <t>Target Price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</si>
</sst>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color theme="1"/>
      <name val="Calibri"/>
      <scheme val="minor"/>
    </font>
    <font>
      <b/>
      <color theme="1"/>
      <name val="Calibri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1" fillId="0" fontId="4" numFmtId="0" xfId="0" applyAlignment="1" applyBorder="1" applyFont="1">
      <alignment horizontal="center" vertical="top"/>
    </xf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6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</v>
      </c>
      <c r="B2" s="1">
        <v>-57.0</v>
      </c>
      <c r="C2" s="1">
        <v>2.0</v>
      </c>
      <c r="D2" s="1">
        <v>21.0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</v>
      </c>
      <c r="B3" s="1">
        <v>0.0</v>
      </c>
      <c r="C3" s="1">
        <v>-3.0</v>
      </c>
      <c r="D3" s="1">
        <v>-2.0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</v>
      </c>
      <c r="B4" s="1">
        <v>45.0</v>
      </c>
      <c r="C4" s="1">
        <v>83.0</v>
      </c>
      <c r="D4" s="1">
        <v>95.0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</v>
      </c>
      <c r="B5" s="1">
        <v>-94.0</v>
      </c>
      <c r="C5" s="1">
        <v>46.0</v>
      </c>
      <c r="D5" s="1">
        <v>30.0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</v>
      </c>
      <c r="B6" s="1">
        <v>-1.0</v>
      </c>
      <c r="C6" s="1">
        <v>-40.0</v>
      </c>
      <c r="D6" s="1">
        <v>-99.0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</v>
      </c>
      <c r="B7" s="1">
        <v>-294.0</v>
      </c>
      <c r="C7" s="1">
        <v>0.0</v>
      </c>
      <c r="D7" s="1">
        <v>254.0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>
        <v>-294.0</v>
      </c>
      <c r="C8" s="1">
        <v>0.0</v>
      </c>
      <c r="D8" s="1">
        <v>254.0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>
        <v>0.0</v>
      </c>
      <c r="C9" s="1">
        <v>0.0</v>
      </c>
      <c r="D9" s="1">
        <v>1.0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>
        <v>0.0</v>
      </c>
      <c r="C10" s="1">
        <v>0.0</v>
      </c>
      <c r="D10" s="1">
        <v>1.0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>
        <v>-10.0</v>
      </c>
      <c r="C11" s="1">
        <v>0.0</v>
      </c>
      <c r="D11" s="1">
        <v>0.0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>
        <v>-11.0</v>
      </c>
      <c r="C12" s="1">
        <v>0.0</v>
      </c>
      <c r="D12" s="1">
        <v>0.0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>
        <v>284.0</v>
      </c>
      <c r="C13" s="1">
        <v>0.0</v>
      </c>
      <c r="D13" s="1">
        <v>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</v>
      </c>
      <c r="B14" s="1">
        <v>0.0</v>
      </c>
      <c r="C14" s="1">
        <v>0.0</v>
      </c>
      <c r="D14" s="1">
        <v>-254.0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</v>
      </c>
      <c r="B15" s="1">
        <v>12.0</v>
      </c>
      <c r="C15" s="1">
        <v>0.0</v>
      </c>
      <c r="D15" s="1">
        <v>0.0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</v>
      </c>
      <c r="B16" s="1">
        <v>296.0</v>
      </c>
      <c r="C16" s="1">
        <v>0.0</v>
      </c>
      <c r="D16" s="1">
        <v>-253.0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</v>
      </c>
      <c r="B17" s="1">
        <v>85.0</v>
      </c>
      <c r="C17" s="1">
        <v>-40.0</v>
      </c>
      <c r="D17" s="1">
        <v>-33.0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24</v>
      </c>
      <c r="B19" s="1">
        <v>0.0</v>
      </c>
      <c r="C19" s="1">
        <v>-15.0</v>
      </c>
      <c r="D19" s="1">
        <v>-15.0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</v>
      </c>
      <c r="B20" s="1">
        <v>0.0</v>
      </c>
      <c r="C20" s="1">
        <v>-15.0</v>
      </c>
      <c r="D20" s="1">
        <v>-15.0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26</v>
      </c>
      <c r="B21" s="1">
        <v>0.0</v>
      </c>
      <c r="C21" s="1">
        <v>-90.0</v>
      </c>
      <c r="D21" s="1">
        <v>-1.0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</v>
      </c>
      <c r="B22" s="1">
        <v>-11.0</v>
      </c>
      <c r="C22" s="1">
        <v>0.0</v>
      </c>
      <c r="D22" s="1">
        <v>1.0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6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29</v>
      </c>
      <c r="B3" s="1">
        <v>78.0</v>
      </c>
      <c r="C3" s="1">
        <v>37.0</v>
      </c>
      <c r="D3" s="1">
        <v>4.0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30</v>
      </c>
      <c r="B4" s="1">
        <v>78.0</v>
      </c>
      <c r="C4" s="1">
        <v>37.0</v>
      </c>
      <c r="D4" s="1">
        <v>4.0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31</v>
      </c>
      <c r="B5" s="1">
        <v>47.0</v>
      </c>
      <c r="C5" s="1">
        <v>40.0</v>
      </c>
      <c r="D5" s="1">
        <v>9.0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32</v>
      </c>
      <c r="B6" s="1">
        <v>1.0</v>
      </c>
      <c r="C6" s="1">
        <v>77.0</v>
      </c>
      <c r="D6" s="1">
        <v>14.0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33</v>
      </c>
      <c r="B7" s="1">
        <v>270.0</v>
      </c>
      <c r="C7" s="1">
        <v>274.0</v>
      </c>
      <c r="D7" s="1">
        <v>22.0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34</v>
      </c>
      <c r="B8" s="1">
        <v>271.0</v>
      </c>
      <c r="C8" s="1">
        <v>274.0</v>
      </c>
      <c r="D8" s="1">
        <v>22.0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35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36</v>
      </c>
      <c r="B10" s="1">
        <v>0.0</v>
      </c>
      <c r="C10" s="1">
        <v>0.0</v>
      </c>
      <c r="D10" s="1">
        <v>1.0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37</v>
      </c>
      <c r="B11" s="1">
        <v>58.0</v>
      </c>
      <c r="C11" s="1">
        <v>1.0</v>
      </c>
      <c r="D11" s="1">
        <v>2.0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38</v>
      </c>
      <c r="B12" s="1">
        <v>58.0</v>
      </c>
      <c r="C12" s="1">
        <v>1.0</v>
      </c>
      <c r="D12" s="1">
        <v>3.0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39</v>
      </c>
      <c r="B13" s="1">
        <v>281.0</v>
      </c>
      <c r="C13" s="1">
        <v>285.0</v>
      </c>
      <c r="D13" s="1">
        <v>33.0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40</v>
      </c>
      <c r="B14" s="1">
        <v>282.0</v>
      </c>
      <c r="C14" s="1">
        <v>286.0</v>
      </c>
      <c r="D14" s="1">
        <v>37.0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41</v>
      </c>
      <c r="B15" s="1">
        <v>661.0</v>
      </c>
      <c r="C15" s="1">
        <v>661.0</v>
      </c>
      <c r="D15" s="1">
        <v>661.0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42</v>
      </c>
      <c r="B16" s="1">
        <v>-10.0</v>
      </c>
      <c r="C16" s="1">
        <v>-11.0</v>
      </c>
      <c r="D16" s="1">
        <v>-14.0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43</v>
      </c>
      <c r="B17" s="1">
        <v>-10.0</v>
      </c>
      <c r="C17" s="1">
        <v>-11.0</v>
      </c>
      <c r="D17" s="1">
        <v>-14.0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44</v>
      </c>
      <c r="B18" s="1">
        <v>-10.0</v>
      </c>
      <c r="C18" s="1">
        <v>-11.0</v>
      </c>
      <c r="D18" s="1">
        <v>-14.0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45</v>
      </c>
      <c r="B19" s="1">
        <v>271.0</v>
      </c>
      <c r="C19" s="1">
        <v>274.0</v>
      </c>
      <c r="D19" s="1">
        <v>22.0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46</v>
      </c>
      <c r="B21" s="1">
        <v>33.0</v>
      </c>
      <c r="C21" s="1">
        <v>10.0</v>
      </c>
      <c r="D21" s="1">
        <v>7.0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47</v>
      </c>
      <c r="B22" s="1">
        <v>33.0</v>
      </c>
      <c r="C22" s="1">
        <v>33.0</v>
      </c>
      <c r="D22" s="1">
        <v>8.0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48</v>
      </c>
      <c r="B23" s="1" t="s">
        <v>49</v>
      </c>
      <c r="C23" s="1" t="s">
        <v>50</v>
      </c>
      <c r="D23" s="1" t="s">
        <v>51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52</v>
      </c>
      <c r="B24" s="1">
        <v>-10.0</v>
      </c>
      <c r="C24" s="1">
        <v>-11.0</v>
      </c>
      <c r="D24" s="1">
        <v>-14.0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53</v>
      </c>
      <c r="B25" s="1" t="s">
        <v>49</v>
      </c>
      <c r="C25" s="1" t="s">
        <v>50</v>
      </c>
      <c r="D25" s="1" t="s">
        <v>51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54</v>
      </c>
      <c r="B26" s="1" t="s">
        <v>55</v>
      </c>
      <c r="C26" s="1" t="s">
        <v>55</v>
      </c>
      <c r="D26" s="1">
        <v>1.0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56</v>
      </c>
      <c r="B27" s="1">
        <v>-78.0</v>
      </c>
      <c r="C27" s="1">
        <v>-37.0</v>
      </c>
      <c r="D27" s="1">
        <v>1.0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57</v>
      </c>
      <c r="B28" s="1">
        <v>3.0</v>
      </c>
      <c r="C28" s="1">
        <v>0.0</v>
      </c>
      <c r="D28" s="1">
        <v>3.0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58</v>
      </c>
      <c r="B29" s="1">
        <v>4.0</v>
      </c>
      <c r="C29" s="1">
        <v>4.0</v>
      </c>
      <c r="D29" s="1">
        <v>4.0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6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59</v>
      </c>
      <c r="B2" s="1">
        <v>57.0</v>
      </c>
      <c r="C2" s="1">
        <v>1.0</v>
      </c>
      <c r="D2" s="1">
        <v>2.0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60</v>
      </c>
      <c r="B3" s="1">
        <v>57.0</v>
      </c>
      <c r="C3" s="1">
        <v>1.0</v>
      </c>
      <c r="D3" s="1">
        <v>2.0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61</v>
      </c>
      <c r="B4" s="1">
        <v>-57.0</v>
      </c>
      <c r="C4" s="1">
        <v>-1.0</v>
      </c>
      <c r="D4" s="1">
        <v>-2.0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62</v>
      </c>
      <c r="B5" s="1">
        <v>0.0</v>
      </c>
      <c r="C5" s="1">
        <v>3.0</v>
      </c>
      <c r="D5" s="1">
        <v>2.0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63</v>
      </c>
      <c r="B6" s="1">
        <v>0.0</v>
      </c>
      <c r="C6" s="1">
        <v>3.0</v>
      </c>
      <c r="D6" s="1">
        <v>2.0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64</v>
      </c>
      <c r="B7" s="1">
        <v>-57.0</v>
      </c>
      <c r="C7" s="1">
        <v>2.0</v>
      </c>
      <c r="D7" s="1">
        <v>21.0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</v>
      </c>
      <c r="B8" s="1">
        <v>-57.0</v>
      </c>
      <c r="C8" s="1">
        <v>2.0</v>
      </c>
      <c r="D8" s="1">
        <v>21.0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</v>
      </c>
      <c r="B9" s="1">
        <v>-57.0</v>
      </c>
      <c r="C9" s="1">
        <v>2.0</v>
      </c>
      <c r="D9" s="1">
        <v>21.0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67</v>
      </c>
      <c r="B10" s="1">
        <v>-57.0</v>
      </c>
      <c r="C10" s="1">
        <v>2.0</v>
      </c>
      <c r="D10" s="1">
        <v>21.0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68</v>
      </c>
      <c r="B11" s="1">
        <v>-57.0</v>
      </c>
      <c r="C11" s="1">
        <v>2.0</v>
      </c>
      <c r="D11" s="1">
        <v>21.0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69</v>
      </c>
      <c r="B12" s="1">
        <v>-57.0</v>
      </c>
      <c r="C12" s="1">
        <v>2.0</v>
      </c>
      <c r="D12" s="1">
        <v>21.0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70</v>
      </c>
      <c r="B13" s="1">
        <v>-57.0</v>
      </c>
      <c r="C13" s="1">
        <v>2.0</v>
      </c>
      <c r="D13" s="1">
        <v>21.0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71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72</v>
      </c>
      <c r="B15" s="1">
        <v>0.0</v>
      </c>
      <c r="C15" s="1" t="s">
        <v>73</v>
      </c>
      <c r="D15" s="1" t="s">
        <v>74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75</v>
      </c>
      <c r="B16" s="1">
        <v>0.0</v>
      </c>
      <c r="C16" s="1" t="s">
        <v>73</v>
      </c>
      <c r="D16" s="1" t="s">
        <v>74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76</v>
      </c>
      <c r="B17" s="1">
        <v>10.0</v>
      </c>
      <c r="C17" s="1">
        <v>33.0</v>
      </c>
      <c r="D17" s="1">
        <v>11.0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77</v>
      </c>
      <c r="B18" s="1">
        <v>0.0</v>
      </c>
      <c r="C18" s="1" t="s">
        <v>73</v>
      </c>
      <c r="D18" s="1" t="s">
        <v>74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78</v>
      </c>
      <c r="B19" s="1">
        <v>0.0</v>
      </c>
      <c r="C19" s="1" t="s">
        <v>73</v>
      </c>
      <c r="D19" s="1" t="s">
        <v>74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79</v>
      </c>
      <c r="B20" s="1">
        <v>10.0</v>
      </c>
      <c r="C20" s="1">
        <v>33.0</v>
      </c>
      <c r="D20" s="1">
        <v>11.0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</v>
      </c>
      <c r="B21" s="1">
        <v>0.0</v>
      </c>
      <c r="C21" s="1" t="s">
        <v>81</v>
      </c>
      <c r="D21" s="1" t="s">
        <v>82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83</v>
      </c>
      <c r="B22" s="1">
        <v>0.0</v>
      </c>
      <c r="C22" s="1" t="s">
        <v>81</v>
      </c>
      <c r="D22" s="1" t="s">
        <v>82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84</v>
      </c>
      <c r="B24" s="1">
        <v>-57.0</v>
      </c>
      <c r="C24" s="1">
        <v>-1.0</v>
      </c>
      <c r="D24" s="1">
        <v>-2.0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85</v>
      </c>
      <c r="B25" s="1">
        <v>-57.0</v>
      </c>
      <c r="C25" s="1">
        <v>-1.0</v>
      </c>
      <c r="D25" s="1">
        <v>-2.0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86</v>
      </c>
      <c r="B26" s="1">
        <v>-36.0</v>
      </c>
      <c r="C26" s="1">
        <v>1.0</v>
      </c>
      <c r="D26" s="1">
        <v>13.0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6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88</v>
      </c>
      <c r="B3" s="1">
        <v>0.0</v>
      </c>
      <c r="C3" s="1" t="s">
        <v>89</v>
      </c>
      <c r="D3" s="1" t="s">
        <v>90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91</v>
      </c>
      <c r="B4" s="1">
        <v>0.0</v>
      </c>
      <c r="C4" s="1" t="s">
        <v>92</v>
      </c>
      <c r="D4" s="1" t="s">
        <v>93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94</v>
      </c>
      <c r="B5" s="1">
        <v>0.0</v>
      </c>
      <c r="C5" s="1" t="s">
        <v>95</v>
      </c>
      <c r="D5" s="1" t="s">
        <v>96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97</v>
      </c>
      <c r="B6" s="1">
        <v>0.0</v>
      </c>
      <c r="C6" s="1" t="s">
        <v>95</v>
      </c>
      <c r="D6" s="1" t="s">
        <v>96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99</v>
      </c>
      <c r="B8" s="1" t="s">
        <v>100</v>
      </c>
      <c r="C8" s="1" t="s">
        <v>101</v>
      </c>
      <c r="D8" s="1" t="s">
        <v>81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102</v>
      </c>
      <c r="B9" s="1" t="s">
        <v>103</v>
      </c>
      <c r="C9" s="1" t="s">
        <v>104</v>
      </c>
      <c r="D9" s="1" t="s">
        <v>82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105</v>
      </c>
      <c r="B10" s="1" t="s">
        <v>106</v>
      </c>
      <c r="C10" s="1" t="s">
        <v>107</v>
      </c>
      <c r="D10" s="1" t="s">
        <v>108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109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110</v>
      </c>
      <c r="B12" s="1">
        <v>0.0</v>
      </c>
      <c r="C12" s="1">
        <v>0.0</v>
      </c>
      <c r="D12" s="1" t="s">
        <v>111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112</v>
      </c>
      <c r="B13" s="1">
        <v>0.0</v>
      </c>
      <c r="C13" s="1">
        <v>0.0</v>
      </c>
      <c r="D13" s="1" t="s">
        <v>113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114</v>
      </c>
      <c r="B14" s="1" t="s">
        <v>115</v>
      </c>
      <c r="C14" s="1" t="s">
        <v>116</v>
      </c>
      <c r="D14" s="1" t="s">
        <v>117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118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119</v>
      </c>
      <c r="B16" s="1">
        <v>0.0</v>
      </c>
      <c r="C16" s="1" t="s">
        <v>120</v>
      </c>
      <c r="D16" s="1" t="s">
        <v>121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122</v>
      </c>
      <c r="B17" s="1">
        <v>0.0</v>
      </c>
      <c r="C17" s="1" t="s">
        <v>120</v>
      </c>
      <c r="D17" s="1" t="s">
        <v>121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123</v>
      </c>
      <c r="B18" s="1">
        <v>0.0</v>
      </c>
      <c r="C18" s="1" t="s">
        <v>124</v>
      </c>
      <c r="D18" s="1" t="s">
        <v>125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126</v>
      </c>
      <c r="B19" s="1">
        <v>0.0</v>
      </c>
      <c r="C19" s="1" t="s">
        <v>124</v>
      </c>
      <c r="D19" s="1" t="s">
        <v>125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127</v>
      </c>
      <c r="B20" s="1">
        <v>0.0</v>
      </c>
      <c r="C20" s="1" t="s">
        <v>124</v>
      </c>
      <c r="D20" s="1" t="s">
        <v>125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128</v>
      </c>
      <c r="B21" s="1">
        <v>0.0</v>
      </c>
      <c r="C21" s="1">
        <v>0.0</v>
      </c>
      <c r="D21" s="1" t="s">
        <v>129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130</v>
      </c>
      <c r="B22" s="1">
        <v>0.0</v>
      </c>
      <c r="C22" s="1" t="s">
        <v>131</v>
      </c>
      <c r="D22" s="1" t="s">
        <v>132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133</v>
      </c>
      <c r="B23" s="1">
        <v>0.0</v>
      </c>
      <c r="C23" s="1" t="s">
        <v>134</v>
      </c>
      <c r="D23" s="1" t="s">
        <v>135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136</v>
      </c>
      <c r="B24" s="1">
        <v>0.0</v>
      </c>
      <c r="C24" s="1" t="s">
        <v>134</v>
      </c>
      <c r="D24" s="1" t="s">
        <v>135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137</v>
      </c>
      <c r="B25" s="1">
        <v>0.0</v>
      </c>
      <c r="C25" s="1" t="s">
        <v>138</v>
      </c>
      <c r="D25" s="1" t="s">
        <v>139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140</v>
      </c>
      <c r="B26" s="1">
        <v>0.0</v>
      </c>
      <c r="C26" s="1">
        <v>0.0</v>
      </c>
      <c r="D26" s="1" t="s">
        <v>141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142</v>
      </c>
      <c r="B27" s="1">
        <v>0.0</v>
      </c>
      <c r="C27" s="1">
        <v>0.0</v>
      </c>
      <c r="D27" s="1" t="s">
        <v>141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143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144</v>
      </c>
      <c r="B29" s="1">
        <v>0.0</v>
      </c>
      <c r="C29" s="1">
        <v>0.0</v>
      </c>
      <c r="D29" s="1" t="s">
        <v>145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146</v>
      </c>
      <c r="B30" s="1">
        <v>0.0</v>
      </c>
      <c r="C30" s="1">
        <v>0.0</v>
      </c>
      <c r="D30" s="1" t="s">
        <v>145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147</v>
      </c>
      <c r="B31" s="1">
        <v>0.0</v>
      </c>
      <c r="C31" s="1">
        <v>0.0</v>
      </c>
      <c r="D31" s="1" t="s">
        <v>148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149</v>
      </c>
      <c r="B32" s="1">
        <v>0.0</v>
      </c>
      <c r="C32" s="1">
        <v>0.0</v>
      </c>
      <c r="D32" s="1" t="s">
        <v>148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150</v>
      </c>
      <c r="B33" s="1">
        <v>0.0</v>
      </c>
      <c r="C33" s="1">
        <v>0.0</v>
      </c>
      <c r="D33" s="1" t="s">
        <v>148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151</v>
      </c>
      <c r="B34" s="1">
        <v>0.0</v>
      </c>
      <c r="C34" s="1">
        <v>0.0</v>
      </c>
      <c r="D34" s="1" t="s">
        <v>152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153</v>
      </c>
      <c r="B35" s="1">
        <v>0.0</v>
      </c>
      <c r="C35" s="1">
        <v>0.0</v>
      </c>
      <c r="D35" s="1" t="s">
        <v>154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155</v>
      </c>
      <c r="B36" s="1">
        <v>0.0</v>
      </c>
      <c r="C36" s="1">
        <v>0.0</v>
      </c>
      <c r="D36" s="1" t="s">
        <v>154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156</v>
      </c>
      <c r="B37" s="1">
        <v>0.0</v>
      </c>
      <c r="C37" s="1">
        <v>0.0</v>
      </c>
      <c r="D37" s="1" t="s">
        <v>157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6</v>
      </c>
      <c r="B1" s="1" t="s">
        <v>158</v>
      </c>
      <c r="C1" s="1" t="s">
        <v>159</v>
      </c>
      <c r="D1" s="1" t="s">
        <v>160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161</v>
      </c>
      <c r="B2" s="1" t="s">
        <v>162</v>
      </c>
      <c r="C2" s="1" t="s">
        <v>163</v>
      </c>
      <c r="D2" s="1" t="s">
        <v>164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165</v>
      </c>
      <c r="B3" s="1" t="s">
        <v>166</v>
      </c>
      <c r="C3" s="1" t="s">
        <v>167</v>
      </c>
      <c r="D3" s="1" t="s">
        <v>168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169</v>
      </c>
      <c r="B4" s="1" t="s">
        <v>170</v>
      </c>
      <c r="C4" s="1" t="s">
        <v>171</v>
      </c>
      <c r="D4" s="1" t="s">
        <v>172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165</v>
      </c>
      <c r="B5" s="1" t="s">
        <v>166</v>
      </c>
      <c r="C5" s="1" t="s">
        <v>173</v>
      </c>
      <c r="D5" s="1" t="s">
        <v>174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175</v>
      </c>
      <c r="B6" s="1" t="s">
        <v>166</v>
      </c>
      <c r="C6" s="1" t="s">
        <v>176</v>
      </c>
      <c r="D6" s="1" t="s">
        <v>177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178</v>
      </c>
      <c r="B7" s="1" t="s">
        <v>179</v>
      </c>
      <c r="C7" s="1" t="s">
        <v>180</v>
      </c>
      <c r="D7" s="1" t="s">
        <v>181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182</v>
      </c>
      <c r="B8" s="1" t="s">
        <v>166</v>
      </c>
      <c r="C8" s="1" t="s">
        <v>166</v>
      </c>
      <c r="D8" s="1" t="s">
        <v>183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184</v>
      </c>
      <c r="B9" s="1" t="s">
        <v>166</v>
      </c>
      <c r="C9" s="1" t="s">
        <v>166</v>
      </c>
      <c r="D9" s="1" t="s">
        <v>166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185</v>
      </c>
      <c r="B10" s="1" t="s">
        <v>166</v>
      </c>
      <c r="C10" s="1" t="s">
        <v>166</v>
      </c>
      <c r="D10" s="1" t="s">
        <v>166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186</v>
      </c>
      <c r="B11" s="1" t="s">
        <v>166</v>
      </c>
      <c r="C11" s="1" t="s">
        <v>166</v>
      </c>
      <c r="D11" s="1" t="s">
        <v>166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187</v>
      </c>
      <c r="B12" s="1" t="s">
        <v>188</v>
      </c>
      <c r="C12" s="1" t="s">
        <v>189</v>
      </c>
      <c r="D12" s="1" t="s">
        <v>190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191</v>
      </c>
      <c r="B13" s="1" t="s">
        <v>166</v>
      </c>
      <c r="C13" s="1" t="s">
        <v>192</v>
      </c>
      <c r="D13" s="1" t="s">
        <v>193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194</v>
      </c>
      <c r="B14" s="1" t="s">
        <v>166</v>
      </c>
      <c r="C14" s="1" t="s">
        <v>195</v>
      </c>
      <c r="D14" s="1" t="s">
        <v>195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196</v>
      </c>
      <c r="B15" s="1" t="s">
        <v>166</v>
      </c>
      <c r="C15" s="1" t="s">
        <v>166</v>
      </c>
      <c r="D15" s="1" t="s">
        <v>166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197</v>
      </c>
      <c r="B16" s="1" t="s">
        <v>166</v>
      </c>
      <c r="C16" s="1" t="s">
        <v>166</v>
      </c>
      <c r="D16" s="1" t="s">
        <v>166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198</v>
      </c>
      <c r="B17" s="1" t="s">
        <v>166</v>
      </c>
      <c r="C17" s="1" t="s">
        <v>199</v>
      </c>
      <c r="D17" s="1" t="s">
        <v>200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201</v>
      </c>
      <c r="B18" s="1" t="s">
        <v>166</v>
      </c>
      <c r="C18" s="1" t="s">
        <v>166</v>
      </c>
      <c r="D18" s="1" t="s">
        <v>166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202</v>
      </c>
      <c r="B19" s="1" t="s">
        <v>166</v>
      </c>
      <c r="C19" s="1" t="s">
        <v>166</v>
      </c>
      <c r="D19" s="1" t="s">
        <v>166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203</v>
      </c>
      <c r="B20" s="1" t="s">
        <v>166</v>
      </c>
      <c r="C20" s="1" t="s">
        <v>166</v>
      </c>
      <c r="D20" s="1" t="s">
        <v>166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204</v>
      </c>
      <c r="B21" s="1" t="s">
        <v>205</v>
      </c>
      <c r="C21" s="1" t="s">
        <v>206</v>
      </c>
      <c r="D21" s="1" t="s">
        <v>207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208</v>
      </c>
      <c r="B22" s="1" t="s">
        <v>205</v>
      </c>
      <c r="C22" s="1" t="s">
        <v>209</v>
      </c>
      <c r="D22" s="1" t="s">
        <v>210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211</v>
      </c>
      <c r="B23" s="1" t="s">
        <v>212</v>
      </c>
      <c r="C23" s="1" t="s">
        <v>213</v>
      </c>
      <c r="D23" s="1" t="s">
        <v>214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215</v>
      </c>
      <c r="B24" s="1" t="s">
        <v>216</v>
      </c>
      <c r="C24" s="1" t="s">
        <v>217</v>
      </c>
      <c r="D24" s="1" t="s">
        <v>218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219</v>
      </c>
      <c r="B25" s="1" t="s">
        <v>220</v>
      </c>
      <c r="C25" s="1" t="s">
        <v>220</v>
      </c>
      <c r="D25" s="1" t="s">
        <v>221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222</v>
      </c>
      <c r="B26" s="1" t="s">
        <v>223</v>
      </c>
      <c r="C26" s="1" t="s">
        <v>224</v>
      </c>
      <c r="D26" s="1" t="s">
        <v>225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8.71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3">
        <v>1.0</v>
      </c>
      <c r="Y1" s="2"/>
      <c r="Z1" s="2"/>
    </row>
    <row r="2">
      <c r="A2" s="2"/>
      <c r="B2" s="4">
        <v>2021.0</v>
      </c>
      <c r="C2" s="4">
        <v>2022.0</v>
      </c>
      <c r="D2" s="4">
        <v>2023.0</v>
      </c>
      <c r="E2" s="4">
        <v>2024.0</v>
      </c>
      <c r="F2" s="4">
        <v>2025.0</v>
      </c>
      <c r="G2" s="4">
        <v>2026.0</v>
      </c>
      <c r="H2" s="4">
        <v>2027.0</v>
      </c>
      <c r="I2" s="4">
        <v>2028.0</v>
      </c>
      <c r="J2" s="4">
        <v>2029.0</v>
      </c>
      <c r="K2" s="4">
        <v>2030.0</v>
      </c>
      <c r="L2" s="3">
        <v>2031.0</v>
      </c>
      <c r="M2" s="3">
        <v>2032.0</v>
      </c>
      <c r="N2" s="3">
        <v>2033.0</v>
      </c>
      <c r="O2" s="3">
        <v>2034.0</v>
      </c>
      <c r="P2" s="3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4" t="s">
        <v>25</v>
      </c>
      <c r="B3" s="1">
        <v>0.0</v>
      </c>
      <c r="C3" s="1">
        <v>-15.0</v>
      </c>
      <c r="D3" s="1">
        <v>-15.0</v>
      </c>
      <c r="E3" s="1">
        <f>IF(D3*FORECAST(E2,B3:D3,B2:D2)&gt;0,FORECAST(E2,B3:D3,B2:D2),D3)*$X$1</f>
        <v>-25</v>
      </c>
      <c r="F3" s="1">
        <f>IF(E3*FORECAST(F2,B3:E3,B2:E2)&gt;0,FORECAST(F2,B3:E3,B2:E2),E3)*$X$1</f>
        <v>-32.5</v>
      </c>
      <c r="G3" s="1">
        <f>IF(F3*FORECAST(G2,B3:F3,B2:F2)&gt;0,FORECAST(G2,B3:F3,B2:F2),F3)*$X$1</f>
        <v>-40</v>
      </c>
      <c r="H3" s="1">
        <f>IF(G3*FORECAST(H2,B3:G3,B2:G2)&gt;0,FORECAST(H2,B3:G3,B2:G2),G3)*$X$1</f>
        <v>-47.5</v>
      </c>
      <c r="I3" s="1">
        <f>IF(H3*FORECAST(I2,B3:H3,B2:H2)&gt;0,FORECAST(I2,B3:H3,B2:H2),H3)*$X$1</f>
        <v>-55</v>
      </c>
      <c r="J3" s="1">
        <f>IF(I3*FORECAST(J2,B3:I3,B2:I2)&gt;0,FORECAST(J2,B3:I3,B2:I2),I3)*$X$1</f>
        <v>-62.5</v>
      </c>
      <c r="K3" s="1">
        <f>IF(J3*FORECAST(K2,B3:J3,B2:J2)&gt;0,FORECAST(K2,B3:J3,B2:J2),J3)*$X$1</f>
        <v>-70</v>
      </c>
      <c r="L3" s="3">
        <f>IF(K3*FORECAST(L2,B3:K3,B2:K2)&gt;0,FORECAST(L2,B3:K3,B2:K2),K3)*$X$1</f>
        <v>-77.5</v>
      </c>
      <c r="M3" s="3">
        <f>IF(L3*FORECAST(M2,B3:L3,B2:L2)&gt;0,FORECAST(M2,B3:L3,B2:L2),L3)*$X$1</f>
        <v>-85</v>
      </c>
      <c r="N3" s="3">
        <f>IF(M3*FORECAST(N2,B3:M3,B2:M2)&gt;0,FORECAST(N2,B3:M3,B2:M2),M3)*$X$1</f>
        <v>-92.5</v>
      </c>
      <c r="O3" s="3">
        <f>IF(N3*FORECAST(O2,B3:N3,B2:N2)&gt;0,FORECAST(O2,B3:N3,B2:N2),N3)*$X$1</f>
        <v>-100</v>
      </c>
      <c r="P3" s="3">
        <f>IF(O3*FORECAST(P2,B3:O3,B2:O2)&gt;0,FORECAST(P2,B3:O3,B2:O2),O3)*$X$1</f>
        <v>-107.5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4" t="s">
        <v>54</v>
      </c>
      <c r="B4" s="1">
        <v>-78.0</v>
      </c>
      <c r="C4" s="1">
        <v>-37.0</v>
      </c>
      <c r="D4" s="1">
        <v>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4" t="s">
        <v>226</v>
      </c>
      <c r="B5" s="1">
        <v>10.0</v>
      </c>
      <c r="C5" s="1">
        <v>33.0</v>
      </c>
      <c r="D5" s="1">
        <v>11.0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227</v>
      </c>
      <c r="L7" s="1">
        <f>IF(P3*FORECAST(P2,B3:P3,B2:P2)&gt;0,FORECAST(P2,B3:P3,B2:P2),O3)*$X$1 * (1+0.02)/(0.0789-0.02)</f>
        <v>-1861.629881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228</v>
      </c>
      <c r="L8" s="5">
        <f t="array" ref="L8">NPV(0.0789,F3:P3)</f>
        <v>-461.9979358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229</v>
      </c>
      <c r="L9" s="5">
        <f t="array" ref="L9">NPV(0.0789,F16:P16)</f>
        <v>-807.4213281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230</v>
      </c>
      <c r="L10" s="5">
        <f>L8 + L9</f>
        <v>-1269.419264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56</v>
      </c>
      <c r="L11" s="1">
        <v>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231</v>
      </c>
      <c r="L12" s="5">
        <f>L10 - L11</f>
        <v>-1270.419264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232</v>
      </c>
      <c r="L13" s="1">
        <v>11.0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233</v>
      </c>
      <c r="L14" s="5">
        <f>L12/L13</f>
        <v>-115.4926604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3">
        <v>0.0</v>
      </c>
      <c r="N16" s="3">
        <v>0.0</v>
      </c>
      <c r="O16" s="3">
        <v>0.0</v>
      </c>
      <c r="P16" s="3">
        <f>IF(P3*FORECAST(P2,B3:P3,B2:P2)&gt;0,FORECAST(P2,B3:P3,B2:P2),O3)*$X$1 * (1+0.02)/(0.0789-0.02)</f>
        <v>-1861.629881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8.71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3">
        <v>1.0</v>
      </c>
      <c r="Y1" s="2"/>
      <c r="Z1" s="2"/>
    </row>
    <row r="2">
      <c r="A2" s="2"/>
      <c r="B2" s="4">
        <v>2021.0</v>
      </c>
      <c r="C2" s="4">
        <v>2022.0</v>
      </c>
      <c r="D2" s="4">
        <v>2023.0</v>
      </c>
      <c r="E2" s="4">
        <v>2024.0</v>
      </c>
      <c r="F2" s="4">
        <v>2025.0</v>
      </c>
      <c r="G2" s="4">
        <v>2026.0</v>
      </c>
      <c r="H2" s="4">
        <v>2027.0</v>
      </c>
      <c r="I2" s="4">
        <v>2028.0</v>
      </c>
      <c r="J2" s="4">
        <v>2029.0</v>
      </c>
      <c r="K2" s="4">
        <v>2030.0</v>
      </c>
      <c r="L2" s="3">
        <v>2031.0</v>
      </c>
      <c r="M2" s="3">
        <v>2032.0</v>
      </c>
      <c r="N2" s="3">
        <v>2033.0</v>
      </c>
      <c r="O2" s="3">
        <v>2034.0</v>
      </c>
      <c r="P2" s="3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4" t="s">
        <v>7</v>
      </c>
      <c r="B3" s="1">
        <v>-57.0</v>
      </c>
      <c r="C3" s="1">
        <v>2.0</v>
      </c>
      <c r="D3" s="1">
        <v>21.0</v>
      </c>
      <c r="E3" s="1">
        <f>IF(D3*FORECAST(E2,B3:D3,B2:D2)&gt;0,FORECAST(E2,B3:D3,B2:D2),D3)*$X$1</f>
        <v>66.66666667</v>
      </c>
      <c r="F3" s="1">
        <f>IF(E3*FORECAST(F2,B3:E3,B2:E2)&gt;0,FORECAST(F2,B3:E3,B2:E2),E3)*$X$1</f>
        <v>105.6666667</v>
      </c>
      <c r="G3" s="1">
        <f>IF(F3*FORECAST(G2,B3:F3,B2:F2)&gt;0,FORECAST(G2,B3:F3,B2:F2),F3)*$X$1</f>
        <v>144.6666667</v>
      </c>
      <c r="H3" s="1">
        <f>IF(G3*FORECAST(H2,B3:G3,B2:G2)&gt;0,FORECAST(H2,B3:G3,B2:G2),G3)*$X$1</f>
        <v>183.6666667</v>
      </c>
      <c r="I3" s="1">
        <f>IF(H3*FORECAST(I2,B3:H3,B2:H2)&gt;0,FORECAST(I2,B3:H3,B2:H2),H3)*$X$1</f>
        <v>222.6666667</v>
      </c>
      <c r="J3" s="1">
        <f>IF(I3*FORECAST(J2,B3:I3,B2:I2)&gt;0,FORECAST(J2,B3:I3,B2:I2),I3)*$X$1</f>
        <v>261.6666667</v>
      </c>
      <c r="K3" s="1">
        <f>IF(J3*FORECAST(K2,B3:J3,B2:J2)&gt;0,FORECAST(K2,B3:J3,B2:J2),J3)*$X$1</f>
        <v>300.6666667</v>
      </c>
      <c r="L3" s="3">
        <f>IF(K3*FORECAST(L2,B3:K3,B2:K2)&gt;0,FORECAST(L2,B3:K3,B2:K2),K3)*$X$1</f>
        <v>339.6666667</v>
      </c>
      <c r="M3" s="3">
        <f>IF(L3*FORECAST(M2,B3:L3,B2:L2)&gt;0,FORECAST(M2,B3:L3,B2:L2),L3)*$X$1</f>
        <v>378.6666667</v>
      </c>
      <c r="N3" s="3">
        <f>IF(M3*FORECAST(N2,B3:M3,B2:M2)&gt;0,FORECAST(N2,B3:M3,B2:M2),M3)*$X$1</f>
        <v>417.6666667</v>
      </c>
      <c r="O3" s="3">
        <f>IF(N3*FORECAST(O2,B3:N3,B2:N2)&gt;0,FORECAST(O2,B3:N3,B2:N2),N3)*$X$1</f>
        <v>456.6666667</v>
      </c>
      <c r="P3" s="3">
        <f>IF(O3*FORECAST(P2,B3:O3,B2:O2)&gt;0,FORECAST(P2,B3:O3,B2:O2),O3)*$X$1</f>
        <v>495.6666667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4" t="s">
        <v>54</v>
      </c>
      <c r="B4" s="1">
        <v>-78.0</v>
      </c>
      <c r="C4" s="1">
        <v>-37.0</v>
      </c>
      <c r="D4" s="1">
        <v>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4" t="s">
        <v>226</v>
      </c>
      <c r="B5" s="1">
        <v>10.0</v>
      </c>
      <c r="C5" s="1">
        <v>33.0</v>
      </c>
      <c r="D5" s="1">
        <v>11.0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227</v>
      </c>
      <c r="L7" s="1">
        <f>IF(P3*FORECAST(P2,B3:P3,B2:P2)&gt;0,FORECAST(P2,B3:P3,B2:P2),O3)*$X$1 * (1+0.02)/(0.0789-0.02)</f>
        <v>8583.701188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228</v>
      </c>
      <c r="L8" s="5">
        <f t="array" ref="L8">NPV(0.0789,F3:P3)</f>
        <v>1947.83207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229</v>
      </c>
      <c r="L9" s="5">
        <f t="array" ref="L9">NPV(0.0789,F16:P16)</f>
        <v>3722.900821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230</v>
      </c>
      <c r="L10" s="5">
        <f>L8 + L9</f>
        <v>5670.732892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56</v>
      </c>
      <c r="L11" s="1">
        <v>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231</v>
      </c>
      <c r="L12" s="5">
        <f>L10 - L11</f>
        <v>5669.732892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232</v>
      </c>
      <c r="L13" s="1">
        <v>11.0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233</v>
      </c>
      <c r="L14" s="5">
        <f>L12/L13</f>
        <v>515.4302629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3">
        <v>0.0</v>
      </c>
      <c r="N16" s="3">
        <v>0.0</v>
      </c>
      <c r="O16" s="3">
        <v>0.0</v>
      </c>
      <c r="P16" s="3">
        <f>IF(P3*FORECAST(P2,B3:P3,B2:P2)&gt;0,FORECAST(P2,B3:P3,B2:P2),O3)*$X$1 * (1+0.02)/(0.0789-0.02)</f>
        <v>8583.701188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