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<sst xmlns="http://schemas.openxmlformats.org/spreadsheetml/2006/main" count="557" uniqueCount="454">
  <si>
    <t>ticker</t>
  </si>
  <si>
    <t>NWTN</t>
  </si>
  <si>
    <t>nombre</t>
  </si>
  <si>
    <t>NWTN INC</t>
  </si>
  <si>
    <t>empresa</t>
  </si>
  <si>
    <t>Auto &amp; Truck Manufacturers</t>
  </si>
  <si>
    <t>Open</t>
  </si>
  <si>
    <t>Target Price</t>
  </si>
  <si>
    <t>Upside</t>
  </si>
  <si>
    <t>-1887.41%</t>
  </si>
  <si>
    <t>Country</t>
  </si>
  <si>
    <t>United Arab Emirates</t>
  </si>
  <si>
    <t>Market Cap</t>
  </si>
  <si>
    <t>Book Value</t>
  </si>
  <si>
    <t>Pe ratio</t>
  </si>
  <si>
    <t>No encontrado</t>
  </si>
  <si>
    <t>Dividend Ratio</t>
  </si>
  <si>
    <t>Net Debt Growth</t>
  </si>
  <si>
    <t>-8.00%</t>
  </si>
  <si>
    <t>Total Assets Growth</t>
  </si>
  <si>
    <t>0.00%</t>
  </si>
  <si>
    <t>Net Property, Plant and Equipment Growth</t>
  </si>
  <si>
    <t>33.33%</t>
  </si>
  <si>
    <t>EBITDA Growth</t>
  </si>
  <si>
    <t>272.01%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</si>
  <si>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</si>
  <si>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</si>
  <si>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</si>
  <si>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</si>
  <si>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</si>
  <si>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</si>
  <si>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</si>
  <si>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</si>
  <si>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</si>
  <si>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</si>
  <si>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</si>
  <si>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</si>
  <si>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</si>
  <si>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</si>
  <si>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</si>
  <si>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</si>
  <si>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</si>
  <si>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</si>
  <si>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</si>
  <si>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</si>
  <si>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</si>
  <si>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</si>
  <si>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</si>
  <si>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</si>
  <si>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</si>
  <si>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</si>
  <si>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</si>
  <si>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</si>
  <si>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</si>
  <si>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</si>
  <si>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</si>
  <si>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</si>
  <si>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</si>
  <si>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</si>
  <si>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</si>
  <si>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</si>
  <si>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</si>
  <si>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</si>
  <si>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</si>
  <si>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</si>
  <si>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</si>
  <si>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</si>
  <si>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</si>
  <si>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</si>
  <si>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</si>
  <si>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</si>
  <si>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</si>
  <si>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</si>
  <si>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</si>
  <si>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</si>
  <si>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</si>
  <si>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</si>
  <si>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</si>
  <si>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</si>
  <si>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</si>
  <si>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</si>
  <si>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</si>
  <si>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</si>
  <si>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</si>
  <si>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</si>
  <si>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</si>
  <si>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</si>
  <si>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</si>
  <si>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</si>
  <si>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</si>
  <si>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</si>
  <si>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</si>
  <si>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</si>
  <si>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</si>
  <si>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</si>
  <si>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</si>
  <si>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</si>
  <si>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</si>
  <si>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</si>
  <si>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</si>
  <si>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</si>
  <si>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</si>
  <si>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</si>
  <si>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-0.58</t>
  </si>
  <si>
    <t>-0.16</t>
  </si>
  <si>
    <t>0.98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</si>
  <si>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</si>
  <si>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</si>
  <si>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</si>
  <si>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</si>
  <si>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</si>
  <si>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</si>
  <si>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</si>
  <si>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</si>
  <si>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</si>
  <si>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</si>
  <si>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</si>
  <si>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</si>
  <si>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</si>
  <si>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</si>
  <si>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</si>
  <si>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</si>
  <si>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</si>
  <si>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</si>
  <si>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</si>
  <si>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</si>
  <si>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</si>
  <si>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</si>
  <si>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</si>
  <si>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</si>
  <si>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</si>
  <si>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</si>
  <si>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</si>
  <si>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</si>
  <si>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-0.04</t>
  </si>
  <si>
    <t>-0.17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</si>
  <si>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</si>
  <si>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</si>
  <si>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</si>
  <si>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</si>
  <si>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</si>
  <si>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</si>
  <si>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</si>
  <si>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-0.1</t>
  </si>
  <si>
    <t>Normalized Diluted EPS</t>
  </si>
  <si>
    <t>EBITDA</t>
  </si>
  <si>
    <t>EBITA</t>
  </si>
  <si>
    <t>EBIT</t>
  </si>
  <si>
    <t>EBITDAR</t>
  </si>
  <si>
    <t>Effective Tax Rate - (Ratio)</t>
  </si>
  <si>
    <t>Total Current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</si>
  <si>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</si>
  <si>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</si>
  <si>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</si>
  <si>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</si>
  <si>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</si>
  <si>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</si>
  <si>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</si>
  <si>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</si>
  <si>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</si>
  <si>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</si>
  <si>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</si>
  <si>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</si>
  <si>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</si>
  <si>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-48.5</t>
  </si>
  <si>
    <t>-13.89</t>
  </si>
  <si>
    <t>Return on Total Capital</t>
  </si>
  <si>
    <t>6.26</t>
  </si>
  <si>
    <t>-17.88</t>
  </si>
  <si>
    <t>Return On Equity %</t>
  </si>
  <si>
    <t>9.92</t>
  </si>
  <si>
    <t>-37.04</t>
  </si>
  <si>
    <t>Return on Common Equity</t>
  </si>
  <si>
    <t>9.99</t>
  </si>
  <si>
    <t>-35.68</t>
  </si>
  <si>
    <t>Short Term Liquidity</t>
  </si>
  <si>
    <t>Current Ratio</t>
  </si>
  <si>
    <t>0.06</t>
  </si>
  <si>
    <t>0.2</t>
  </si>
  <si>
    <t>3.81</t>
  </si>
  <si>
    <t>Quick Ratio</t>
  </si>
  <si>
    <t>3.42</t>
  </si>
  <si>
    <t>Operating Cash Flow to Current Liabilities</t>
  </si>
  <si>
    <t>-0.09</t>
  </si>
  <si>
    <t>-2.83</t>
  </si>
  <si>
    <t>Long Term Solvency</t>
  </si>
  <si>
    <t>Total Debt/Equity</t>
  </si>
  <si>
    <t>-11.18</t>
  </si>
  <si>
    <t>-45.76</t>
  </si>
  <si>
    <t>9.96</t>
  </si>
  <si>
    <t>Total Debt / Total Capital</t>
  </si>
  <si>
    <t>-12.59</t>
  </si>
  <si>
    <t>-84.37</t>
  </si>
  <si>
    <t>9.05</t>
  </si>
  <si>
    <t>LT Debt/Equity</t>
  </si>
  <si>
    <t>3.18</t>
  </si>
  <si>
    <t>Long-Term Debt / Total Capital</t>
  </si>
  <si>
    <t>2.89</t>
  </si>
  <si>
    <t>Total Liabilities / Total Assets</t>
  </si>
  <si>
    <t>499.2</t>
  </si>
  <si>
    <t>20.55</t>
  </si>
  <si>
    <t>EBIT / Interest Expense</t>
  </si>
  <si>
    <t>-8.18</t>
  </si>
  <si>
    <t>-5.44</t>
  </si>
  <si>
    <t>EBITDA / Interest Expense</t>
  </si>
  <si>
    <t>-8.15</t>
  </si>
  <si>
    <t>-5.43</t>
  </si>
  <si>
    <t>(EBITDA - Capex) / Interest Expense</t>
  </si>
  <si>
    <t>Total Debt / EBITDA</t>
  </si>
  <si>
    <t>-2.14</t>
  </si>
  <si>
    <t>-2.36</t>
  </si>
  <si>
    <t>-0.71</t>
  </si>
  <si>
    <t>Net Debt / EBITDA</t>
  </si>
  <si>
    <t>4.71</t>
  </si>
  <si>
    <t>Total Debt / (EBITDA - Capex)</t>
  </si>
  <si>
    <t>-0.69</t>
  </si>
  <si>
    <t>Net Debt / (EBITDA - Capex)</t>
  </si>
  <si>
    <t>4.57</t>
  </si>
  <si>
    <t>Growth Over Prior Year</t>
  </si>
  <si>
    <t>EBITDA, 1 Yr. Growth %</t>
  </si>
  <si>
    <t>-1.02</t>
  </si>
  <si>
    <t>275.72</t>
  </si>
  <si>
    <t>EBITA, 1 Yr. Growth %</t>
  </si>
  <si>
    <t>-1.25</t>
  </si>
  <si>
    <t>275.67</t>
  </si>
  <si>
    <t>EBIT, 1 Yr. Growth %</t>
  </si>
  <si>
    <t>Earnings From Cont. Operations, 1 Yr. Growth %</t>
  </si>
  <si>
    <t>3.28</t>
  </si>
  <si>
    <t>215.74</t>
  </si>
  <si>
    <t>Net Income, 1 Yr. Growth %</t>
  </si>
  <si>
    <t>228.67</t>
  </si>
  <si>
    <t>Normalized Net Income, 1 Yr. Growth %</t>
  </si>
  <si>
    <t>4.48</t>
  </si>
  <si>
    <t>237.03</t>
  </si>
  <si>
    <t>Diluted EPS Before Extra, 1 Yr. Growth %</t>
  </si>
  <si>
    <t>220.85</t>
  </si>
  <si>
    <t>Net Property, Plant and Equip., 1 Yr. Growth %</t>
  </si>
  <si>
    <t>-27.3</t>
  </si>
  <si>
    <t>Total Assets, 1 Yr. Growth %</t>
  </si>
  <si>
    <t>0.35</t>
  </si>
  <si>
    <t>Tangible Book Value, 1 Yr. Growth %</t>
  </si>
  <si>
    <t>-73.11</t>
  </si>
  <si>
    <t>-634.44</t>
  </si>
  <si>
    <t>Common Equity, 1 Yr. Growth %</t>
  </si>
  <si>
    <t>-634.45</t>
  </si>
  <si>
    <t>Cash From Operations, 1 Yr. Growth %</t>
  </si>
  <si>
    <t>821.14</t>
  </si>
  <si>
    <t>Levered Free Cash Flow, 1 Yr. Growth %</t>
  </si>
  <si>
    <t>-82.32</t>
  </si>
  <si>
    <t>Unlevered Free Cash Flow, 1 Yr. Growth %</t>
  </si>
  <si>
    <t>-82.21</t>
  </si>
  <si>
    <t>Compound Annual Growth Rate Over Two Years</t>
  </si>
  <si>
    <t>EBITDA, 2 Yr. CAGR %</t>
  </si>
  <si>
    <t>92.85</t>
  </si>
  <si>
    <t>EBITA, 2 Yr. CAGR %</t>
  </si>
  <si>
    <t>92.6</t>
  </si>
  <si>
    <t>EBIT, 2 Yr. CAGR %</t>
  </si>
  <si>
    <t>Earnings From Cont. Operations, 2 Yr. CAGR %</t>
  </si>
  <si>
    <t>80.58</t>
  </si>
  <si>
    <t>Net Income, 2 Yr. CAGR %</t>
  </si>
  <si>
    <t>84.89</t>
  </si>
  <si>
    <t>Normalized Net Income, 2 Yr. CAGR %</t>
  </si>
  <si>
    <t>87.65</t>
  </si>
  <si>
    <t>Diluted EPS Before Extra, 2 Yr. CAGR %</t>
  </si>
  <si>
    <t>82.67</t>
  </si>
  <si>
    <t>Net Property, Plant and Equip., 2 Yr. CAGR %</t>
  </si>
  <si>
    <t>Total Assets, 2 Yr. CAGR %</t>
  </si>
  <si>
    <t>402.83</t>
  </si>
  <si>
    <t>Tangible Book Value, 2 Yr. CAGR %</t>
  </si>
  <si>
    <t>19.87</t>
  </si>
  <si>
    <t>Common Equity, 2 Yr. CAGR %</t>
  </si>
  <si>
    <t>Cash From Operations, 2 Yr. CAGR %</t>
  </si>
  <si>
    <t>2020</t>
  </si>
  <si>
    <t>2021</t>
  </si>
  <si>
    <t>2022</t>
  </si>
  <si>
    <t>Capitalization
                                    1</t>
  </si>
  <si>
    <t>-</t>
  </si>
  <si>
    <t>3,596</t>
  </si>
  <si>
    <t>Change</t>
  </si>
  <si>
    <t>Enterprise Value (EV)
                                    1</t>
  </si>
  <si>
    <t>3,412</t>
  </si>
  <si>
    <t>P/E ratio</t>
  </si>
  <si>
    <t>-283x</t>
  </si>
  <si>
    <t>-320x</t>
  </si>
  <si>
    <t>-64.8x</t>
  </si>
  <si>
    <t>PBR</t>
  </si>
  <si>
    <t>-17.2x</t>
  </si>
  <si>
    <t>-75.4x</t>
  </si>
  <si>
    <t>10.9x</t>
  </si>
  <si>
    <t>PEG</t>
  </si>
  <si>
    <t>-79.98x</t>
  </si>
  <si>
    <t>-0x</t>
  </si>
  <si>
    <t>Capitalization / Revenue</t>
  </si>
  <si>
    <t>EV / Revenue</t>
  </si>
  <si>
    <t>EV / EBITDA</t>
  </si>
  <si>
    <t>-84.5x</t>
  </si>
  <si>
    <t>EV / EBIT</t>
  </si>
  <si>
    <t>-84.4x</t>
  </si>
  <si>
    <t>EV / FCF</t>
  </si>
  <si>
    <t>-113,873,088x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</si>
  <si>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</si>
  <si>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</si>
  <si>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</si>
  <si>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</si>
  <si>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</si>
  <si>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-0.0355</t>
  </si>
  <si>
    <t>-0.037</t>
  </si>
  <si>
    <t>-0.1656</t>
  </si>
  <si>
    <t>Distribution rate</t>
  </si>
  <si>
    <t>Net sales</t>
  </si>
  <si>
    <t>EBITDA
                                    1</t>
  </si>
  <si>
    <t>-10.86</t>
  </si>
  <si>
    <t>-10.75</t>
  </si>
  <si>
    <t>-40.4</t>
  </si>
  <si>
    <t>EBIT
                                    1</t>
  </si>
  <si>
    <t>-10.9</t>
  </si>
  <si>
    <t>-10.77</t>
  </si>
  <si>
    <t>-40.45</t>
  </si>
  <si>
    <t>Net income
                                    1</t>
  </si>
  <si>
    <t>-11.91</t>
  </si>
  <si>
    <t>-12.39</t>
  </si>
  <si>
    <t>-40.72</t>
  </si>
  <si>
    <t>Net Debt
                                    1</t>
  </si>
  <si>
    <t>23.26</t>
  </si>
  <si>
    <t>25.37</t>
  </si>
  <si>
    <t>-184.2</t>
  </si>
  <si>
    <t>Reference price
                                    2</t>
  </si>
  <si>
    <t>10.0500</t>
  </si>
  <si>
    <t>11.8200</t>
  </si>
  <si>
    <t>10.7300</t>
  </si>
  <si>
    <t>Nbr of stocks (in thousands)</t>
  </si>
  <si>
    <t>335,165</t>
  </si>
  <si>
    <t>Announcement Date</t>
  </si>
  <si>
    <t>7/26/22</t>
  </si>
  <si>
    <t>5/25/23</t>
  </si>
  <si>
    <t>address1</t>
  </si>
  <si>
    <t>Building A1</t>
  </si>
  <si>
    <t>address2</t>
  </si>
  <si>
    <t>Floor 1, Office 114-117 Dubai Digital Park, PO BOX 6009 Dubai Silicon Oasis</t>
  </si>
  <si>
    <t>city</t>
  </si>
  <si>
    <t>Dubai</t>
  </si>
  <si>
    <t>country</t>
  </si>
  <si>
    <t>phone</t>
  </si>
  <si>
    <t>971 5 0656 3888</t>
  </si>
  <si>
    <t>website</t>
  </si>
  <si>
    <t>https://www.nwtnmotors.com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</si>
  <si>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</si>
  <si>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</si>
  <si>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</si>
  <si>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</si>
  <si>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</si>
  <si>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</si>
  <si>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</si>
  <si>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</si>
  <si>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</si>
  <si>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</si>
  <si>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</si>
  <si>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NWTN Inc. operates as a smart passenger vehicle company, provides passenger-centric mobility and green energy solutions in the United States, the United Arab Emirates, and Mainland China. The company develops electric vehicles, including Supersport coupe; and smart passenger vehicles, such as MUSE and ADA. It integrates design, life-style personalization, IoT connectivity, autonomous driving technology, and green energy eco-systems for future mobility solutions. The company also involved in the wholesale and retail of vehicles; and provision of business management, operations, commercialization, as well as design and technology development services. NWTN Inc. was founded in 2016 and is headquartered in Dubai, the United Arab Emirates.</t>
  </si>
  <si>
    <t>fullTimeEmployees</t>
  </si>
  <si>
    <t>companyOfficers</t>
  </si>
  <si>
    <t>[{'maxAge': 1, 'name': 'Mr. Alan Nan Wu', 'age': 42, 'title': 'Executive Chairman &amp; CEO', 'yearBorn': 1982, 'exercisedValue': 0, 'unexercisedValue': 0}, {'maxAge': 1, 'name': 'Mr. Aaron Huainan Liao', 'age': 47, 'title': 'Executive Global President &amp; Vice Chairman', 'yearBorn': 1977, 'exercisedValue': 0, 'unexercisedValue': 0}, {'maxAge': 1, 'name': 'Mr. Xiaoguang  Sun', 'age': 44, 'title': 'Chief Operation Officer', 'yearBorn': 1980, 'exercisedValue': 0, 'unexercisedValue': 0}, {'maxAge': 1, 'name': 'Mr. Leo Xi Lin', 'age': 59, 'title': 'Principal Accounting Officer', 'yearBorn': 1965, 'exercisedValue': 0, 'unexercisedValue': 0}, {'maxAge': 1, 'name': 'Mr. Howard Shixuan Yu', 'age': 55, 'title': 'Chief Technology Officer', 'yearBorn': 1969,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</si>
  <si>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</si>
  <si>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</si>
  <si>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</si>
  <si>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</si>
  <si>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</si>
  <si>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</si>
  <si>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</si>
  <si>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</si>
  <si>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</si>
  <si>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</si>
  <si>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</si>
  <si>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</si>
  <si>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</si>
  <si>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</si>
  <si>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</si>
  <si>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</si>
  <si>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</si>
  <si>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</si>
  <si>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</si>
  <si>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</si>
  <si>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</si>
  <si>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</si>
  <si>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</si>
  <si>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</si>
  <si>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</si>
  <si>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</si>
  <si>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</si>
  <si>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</si>
  <si>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</si>
  <si>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</si>
  <si>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</si>
  <si>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</si>
  <si>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</si>
  <si>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</si>
  <si>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</si>
  <si>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</si>
  <si>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</si>
  <si>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</si>
  <si>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</si>
  <si>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</si>
  <si>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</si>
  <si>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</si>
  <si>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</si>
  <si>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</si>
  <si>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</si>
  <si>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</si>
  <si>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</si>
  <si>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</si>
  <si>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</si>
  <si>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</si>
  <si>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</si>
  <si>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</si>
  <si>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</si>
  <si>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NWTN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</si>
  <si>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</si>
  <si>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</si>
  <si>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</si>
  <si>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</si>
  <si>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</si>
  <si>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</si>
  <si>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</si>
  <si>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5564b381-6a9f-37be-b1dd-4b7f85ef8b2e</t>
  </si>
  <si>
    <t>messageBoardId</t>
  </si>
  <si>
    <t>finmb_1779629781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</si>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</sst>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wtnmoto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-14.62100256457742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2.29521984E8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-12.0</v>
      </c>
      <c r="D2" s="1">
        <v>-40.0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1.0</v>
      </c>
      <c r="D3" s="1">
        <v>74.0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1.0</v>
      </c>
      <c r="D4" s="1">
        <v>74.0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-73.0</v>
      </c>
      <c r="C10" s="1">
        <v>-73.0</v>
      </c>
      <c r="D10" s="1">
        <v>-50.0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3.0</v>
      </c>
      <c r="C11" s="1">
        <v>0.0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12.0</v>
      </c>
      <c r="C12" s="1">
        <v>24.0</v>
      </c>
      <c r="D12" s="1">
        <v>-2.0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10.0</v>
      </c>
      <c r="C13" s="1">
        <v>6.0</v>
      </c>
      <c r="D13" s="1">
        <v>-135.0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-66.0</v>
      </c>
      <c r="C14" s="1">
        <v>-6.0</v>
      </c>
      <c r="D14" s="1">
        <v>-178.0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26.0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-2.0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26.0</v>
      </c>
      <c r="C22" s="1">
        <v>-2.0</v>
      </c>
      <c r="D22" s="1">
        <v>-6.0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21.0</v>
      </c>
      <c r="C23" s="1">
        <v>6.0</v>
      </c>
      <c r="D23" s="1">
        <v>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21.0</v>
      </c>
      <c r="C25" s="1">
        <v>6.0</v>
      </c>
      <c r="D25" s="1">
        <v>10.0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3.0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391.0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21.0</v>
      </c>
      <c r="C30" s="1">
        <v>6.0</v>
      </c>
      <c r="D30" s="1">
        <v>393.0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609.0</v>
      </c>
      <c r="D31" s="1">
        <v>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-17.0</v>
      </c>
      <c r="C32" s="1">
        <v>5.0</v>
      </c>
      <c r="D32" s="1">
        <v>212.0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-163.0</v>
      </c>
      <c r="D35" s="1">
        <v>-29.0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-161.0</v>
      </c>
      <c r="D36" s="1">
        <v>-29.0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155.0</v>
      </c>
      <c r="D37" s="1">
        <v>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21.0</v>
      </c>
      <c r="C38" s="1">
        <v>6.0</v>
      </c>
      <c r="D38" s="1">
        <v>2.0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0.0</v>
      </c>
      <c r="C3" s="1">
        <v>2.0</v>
      </c>
      <c r="D3" s="1">
        <v>212.0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2.0</v>
      </c>
      <c r="D4" s="1">
        <v>212.0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10.0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16.0</v>
      </c>
      <c r="C9" s="1">
        <v>5.0</v>
      </c>
      <c r="D9" s="1">
        <v>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3.0</v>
      </c>
      <c r="D10" s="1">
        <v>14.0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13.0</v>
      </c>
      <c r="C11" s="1">
        <v>13.0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13.0</v>
      </c>
      <c r="C12" s="1">
        <v>13.0</v>
      </c>
      <c r="D12" s="1">
        <v>240.0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7.0</v>
      </c>
      <c r="C13" s="1">
        <v>7.0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-2.0</v>
      </c>
      <c r="C14" s="1">
        <v>-3.0</v>
      </c>
      <c r="D14" s="1">
        <v>-7.0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4.0</v>
      </c>
      <c r="C15" s="1">
        <v>3.0</v>
      </c>
      <c r="D15" s="1">
        <v>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 t="s">
        <v>79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0.0</v>
      </c>
      <c r="D18" s="1">
        <v>100.0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13.0</v>
      </c>
      <c r="C19" s="1">
        <v>13.0</v>
      </c>
      <c r="D19" s="1">
        <v>350.0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7.0</v>
      </c>
      <c r="C21" s="1">
        <v>8.0</v>
      </c>
      <c r="D21" s="1">
        <v>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21.0</v>
      </c>
      <c r="C22" s="1">
        <v>32.0</v>
      </c>
      <c r="D22" s="1">
        <v>15.0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23.0</v>
      </c>
      <c r="C23" s="1">
        <v>25.0</v>
      </c>
      <c r="D23" s="1">
        <v>17.0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170.0</v>
      </c>
      <c r="C25" s="1">
        <v>3.0</v>
      </c>
      <c r="D25" s="1">
        <v>23.0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222.0</v>
      </c>
      <c r="C26" s="1">
        <v>69.0</v>
      </c>
      <c r="D26" s="1">
        <v>63.0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222.0</v>
      </c>
      <c r="C29" s="1">
        <v>69.0</v>
      </c>
      <c r="D29" s="1">
        <v>71.0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3.0</v>
      </c>
      <c r="C30" s="1">
        <v>3.0</v>
      </c>
      <c r="D30" s="1">
        <v>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48.0</v>
      </c>
      <c r="C31" s="1">
        <v>209.0</v>
      </c>
      <c r="D31" s="1">
        <v>576.0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-239.0</v>
      </c>
      <c r="C32" s="1">
        <v>-252.0</v>
      </c>
      <c r="D32" s="1">
        <v>-292.0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-5.0</v>
      </c>
      <c r="C33" s="1">
        <v>-10.0</v>
      </c>
      <c r="D33" s="1">
        <v>-3.0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-195.0</v>
      </c>
      <c r="C34" s="1">
        <v>-52.0</v>
      </c>
      <c r="D34" s="1">
        <v>281.0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-12.0</v>
      </c>
      <c r="C35" s="1">
        <v>-2.0</v>
      </c>
      <c r="D35" s="1">
        <v>-2.0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-208.0</v>
      </c>
      <c r="C36" s="1">
        <v>-55.0</v>
      </c>
      <c r="D36" s="1">
        <v>278.0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13.0</v>
      </c>
      <c r="C37" s="1">
        <v>13.0</v>
      </c>
      <c r="D37" s="1">
        <v>350.0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335.0</v>
      </c>
      <c r="C39" s="1">
        <v>335.0</v>
      </c>
      <c r="D39" s="1">
        <v>286.0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335.0</v>
      </c>
      <c r="C40" s="1">
        <v>335.0</v>
      </c>
      <c r="D40" s="1">
        <v>286.0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 t="s">
        <v>103</v>
      </c>
      <c r="C41" s="1" t="s">
        <v>104</v>
      </c>
      <c r="D41" s="1" t="s">
        <v>105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-195.0</v>
      </c>
      <c r="C42" s="1">
        <v>-52.0</v>
      </c>
      <c r="D42" s="1">
        <v>281.0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 t="s">
        <v>103</v>
      </c>
      <c r="C43" s="1" t="s">
        <v>104</v>
      </c>
      <c r="D43" s="1" t="s">
        <v>105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23.0</v>
      </c>
      <c r="C44" s="1">
        <v>25.0</v>
      </c>
      <c r="D44" s="1">
        <v>27.0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23.0</v>
      </c>
      <c r="C45" s="1">
        <v>25.0</v>
      </c>
      <c r="D45" s="1">
        <v>-184.0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10.0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-12.0</v>
      </c>
      <c r="C47" s="1">
        <v>-2.0</v>
      </c>
      <c r="D47" s="1">
        <v>-2.0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0.0</v>
      </c>
      <c r="C48" s="1">
        <v>3.0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2.0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7.0</v>
      </c>
      <c r="C50" s="1">
        <v>7.0</v>
      </c>
      <c r="D50" s="1">
        <v>80.0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64.0</v>
      </c>
      <c r="D51" s="1">
        <v>103.0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9.0</v>
      </c>
      <c r="C2" s="1">
        <v>10.0</v>
      </c>
      <c r="D2" s="1">
        <v>24.0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1.0</v>
      </c>
      <c r="C3" s="1">
        <v>72.0</v>
      </c>
      <c r="D3" s="1">
        <v>15.0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10.0</v>
      </c>
      <c r="C4" s="1">
        <v>10.0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-10.0</v>
      </c>
      <c r="C5" s="1">
        <v>-10.0</v>
      </c>
      <c r="D5" s="1">
        <v>-40.0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-1.0</v>
      </c>
      <c r="C6" s="1">
        <v>-1.0</v>
      </c>
      <c r="D6" s="1">
        <v>-3.0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-1.0</v>
      </c>
      <c r="C7" s="1">
        <v>-1.0</v>
      </c>
      <c r="D7" s="1">
        <v>-3.0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-41.0</v>
      </c>
      <c r="C8" s="1">
        <v>-31.0</v>
      </c>
      <c r="D8" s="1">
        <v>-75.0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-12.0</v>
      </c>
      <c r="C9" s="1">
        <v>-13.0</v>
      </c>
      <c r="D9" s="1">
        <v>-41.0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0.0</v>
      </c>
      <c r="C10" s="1">
        <v>0.0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-12.0</v>
      </c>
      <c r="C11" s="1">
        <v>-13.0</v>
      </c>
      <c r="D11" s="1">
        <v>-41.0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0.0</v>
      </c>
      <c r="D12" s="1">
        <v>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-12.0</v>
      </c>
      <c r="C13" s="1">
        <v>-13.0</v>
      </c>
      <c r="D13" s="1">
        <v>-41.0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-12.0</v>
      </c>
      <c r="C14" s="1">
        <v>-13.0</v>
      </c>
      <c r="D14" s="1">
        <v>-41.0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</v>
      </c>
      <c r="B15" s="1">
        <v>73.0</v>
      </c>
      <c r="C15" s="1">
        <v>67.0</v>
      </c>
      <c r="D15" s="1">
        <v>53.0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-11.0</v>
      </c>
      <c r="C16" s="1">
        <v>-12.0</v>
      </c>
      <c r="D16" s="1">
        <v>-40.0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-11.0</v>
      </c>
      <c r="C17" s="1">
        <v>-12.0</v>
      </c>
      <c r="D17" s="1">
        <v>-40.0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-11.0</v>
      </c>
      <c r="C18" s="1">
        <v>-12.0</v>
      </c>
      <c r="D18" s="1">
        <v>-40.0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 t="s">
        <v>134</v>
      </c>
      <c r="C20" s="1" t="s">
        <v>134</v>
      </c>
      <c r="D20" s="1" t="s">
        <v>135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 t="s">
        <v>134</v>
      </c>
      <c r="C21" s="1" t="s">
        <v>134</v>
      </c>
      <c r="D21" s="1" t="s">
        <v>135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335.0</v>
      </c>
      <c r="C22" s="1">
        <v>335.0</v>
      </c>
      <c r="D22" s="1">
        <v>246.0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 t="s">
        <v>134</v>
      </c>
      <c r="C23" s="1" t="s">
        <v>134</v>
      </c>
      <c r="D23" s="1" t="s">
        <v>135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 t="s">
        <v>134</v>
      </c>
      <c r="C24" s="1" t="s">
        <v>134</v>
      </c>
      <c r="D24" s="1" t="s">
        <v>135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335.0</v>
      </c>
      <c r="C25" s="1">
        <v>335.0</v>
      </c>
      <c r="D25" s="1">
        <v>246.0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 t="s">
        <v>142</v>
      </c>
      <c r="C26" s="1" t="s">
        <v>142</v>
      </c>
      <c r="D26" s="1" t="s">
        <v>143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142</v>
      </c>
      <c r="C27" s="1" t="s">
        <v>142</v>
      </c>
      <c r="D27" s="1" t="s">
        <v>143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-10.0</v>
      </c>
      <c r="C29" s="1">
        <v>-10.0</v>
      </c>
      <c r="D29" s="1">
        <v>-40.0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-10.0</v>
      </c>
      <c r="C30" s="1">
        <v>-10.0</v>
      </c>
      <c r="D30" s="1">
        <v>-40.0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-10.0</v>
      </c>
      <c r="C31" s="1">
        <v>-10.0</v>
      </c>
      <c r="D31" s="1">
        <v>-40.0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0.0</v>
      </c>
      <c r="C32" s="1">
        <v>0.0</v>
      </c>
      <c r="D32" s="1">
        <v>-39.0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0.0</v>
      </c>
      <c r="C33" s="1">
        <v>0.0</v>
      </c>
      <c r="D33" s="1" t="s">
        <v>79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>
        <v>0.0</v>
      </c>
      <c r="D34" s="1">
        <v>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-7.0</v>
      </c>
      <c r="C35" s="1">
        <v>-7.0</v>
      </c>
      <c r="D35" s="1">
        <v>-25.0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0.0</v>
      </c>
      <c r="D37" s="1">
        <v>90.0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0.0</v>
      </c>
      <c r="C38" s="1">
        <v>0.0</v>
      </c>
      <c r="D38" s="1">
        <v>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9.0</v>
      </c>
      <c r="C39" s="1">
        <v>10.0</v>
      </c>
      <c r="D39" s="1">
        <v>21.0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1.0</v>
      </c>
      <c r="C40" s="1">
        <v>72.0</v>
      </c>
      <c r="D40" s="1">
        <v>15.0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0.0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0.0</v>
      </c>
      <c r="D42" s="1">
        <v>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0.0</v>
      </c>
      <c r="D43" s="1">
        <v>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0.0</v>
      </c>
      <c r="C44" s="1">
        <v>0.0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0.0</v>
      </c>
      <c r="C45" s="1">
        <v>0.0</v>
      </c>
      <c r="D45" s="1">
        <v>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0.0</v>
      </c>
      <c r="C3" s="1" t="s">
        <v>164</v>
      </c>
      <c r="D3" s="1" t="s">
        <v>165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166</v>
      </c>
      <c r="B4" s="1">
        <v>0.0</v>
      </c>
      <c r="C4" s="1" t="s">
        <v>167</v>
      </c>
      <c r="D4" s="1" t="s">
        <v>168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 t="s">
        <v>170</v>
      </c>
      <c r="D5" s="1" t="s">
        <v>171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172</v>
      </c>
      <c r="B6" s="1">
        <v>0.0</v>
      </c>
      <c r="C6" s="1" t="s">
        <v>173</v>
      </c>
      <c r="D6" s="1" t="s">
        <v>174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 t="s">
        <v>177</v>
      </c>
      <c r="C8" s="1" t="s">
        <v>178</v>
      </c>
      <c r="D8" s="1" t="s">
        <v>179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 t="s">
        <v>79</v>
      </c>
      <c r="C9" s="1" t="s">
        <v>79</v>
      </c>
      <c r="D9" s="1" t="s">
        <v>181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182</v>
      </c>
      <c r="B10" s="1">
        <v>0.0</v>
      </c>
      <c r="C10" s="1" t="s">
        <v>183</v>
      </c>
      <c r="D10" s="1" t="s">
        <v>184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186</v>
      </c>
      <c r="B12" s="1" t="s">
        <v>187</v>
      </c>
      <c r="C12" s="1" t="s">
        <v>188</v>
      </c>
      <c r="D12" s="1" t="s">
        <v>189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190</v>
      </c>
      <c r="B13" s="1" t="s">
        <v>191</v>
      </c>
      <c r="C13" s="1" t="s">
        <v>192</v>
      </c>
      <c r="D13" s="1" t="s">
        <v>193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>
        <v>0.0</v>
      </c>
      <c r="C14" s="1">
        <v>0.0</v>
      </c>
      <c r="D14" s="1" t="s">
        <v>195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>
        <v>0.0</v>
      </c>
      <c r="C15" s="1">
        <v>0.0</v>
      </c>
      <c r="D15" s="1" t="s">
        <v>197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198</v>
      </c>
      <c r="B16" s="1">
        <v>0.0</v>
      </c>
      <c r="C16" s="1" t="s">
        <v>199</v>
      </c>
      <c r="D16" s="1" t="s">
        <v>200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 t="s">
        <v>202</v>
      </c>
      <c r="C17" s="1" t="s">
        <v>203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204</v>
      </c>
      <c r="B18" s="1" t="s">
        <v>205</v>
      </c>
      <c r="C18" s="1" t="s">
        <v>206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1" t="s">
        <v>205</v>
      </c>
      <c r="C19" s="1" t="s">
        <v>206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 t="s">
        <v>209</v>
      </c>
      <c r="C20" s="1" t="s">
        <v>210</v>
      </c>
      <c r="D20" s="1" t="s">
        <v>211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 t="s">
        <v>209</v>
      </c>
      <c r="C21" s="1" t="s">
        <v>210</v>
      </c>
      <c r="D21" s="1" t="s">
        <v>213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214</v>
      </c>
      <c r="B22" s="1" t="s">
        <v>209</v>
      </c>
      <c r="C22" s="1" t="s">
        <v>210</v>
      </c>
      <c r="D22" s="1" t="s">
        <v>215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216</v>
      </c>
      <c r="B23" s="1" t="s">
        <v>209</v>
      </c>
      <c r="C23" s="1" t="s">
        <v>210</v>
      </c>
      <c r="D23" s="1" t="s">
        <v>217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>
        <v>0.0</v>
      </c>
      <c r="C25" s="1" t="s">
        <v>220</v>
      </c>
      <c r="D25" s="1" t="s">
        <v>221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222</v>
      </c>
      <c r="B26" s="1">
        <v>0.0</v>
      </c>
      <c r="C26" s="1" t="s">
        <v>223</v>
      </c>
      <c r="D26" s="1" t="s">
        <v>224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225</v>
      </c>
      <c r="B27" s="1">
        <v>0.0</v>
      </c>
      <c r="C27" s="1" t="s">
        <v>223</v>
      </c>
      <c r="D27" s="1" t="s">
        <v>224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226</v>
      </c>
      <c r="B28" s="1">
        <v>0.0</v>
      </c>
      <c r="C28" s="1" t="s">
        <v>227</v>
      </c>
      <c r="D28" s="1" t="s">
        <v>228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229</v>
      </c>
      <c r="B29" s="1">
        <v>0.0</v>
      </c>
      <c r="C29" s="1">
        <v>4.0</v>
      </c>
      <c r="D29" s="1" t="s">
        <v>230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231</v>
      </c>
      <c r="B30" s="1">
        <v>0.0</v>
      </c>
      <c r="C30" s="1" t="s">
        <v>232</v>
      </c>
      <c r="D30" s="1" t="s">
        <v>233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234</v>
      </c>
      <c r="B31" s="1">
        <v>0.0</v>
      </c>
      <c r="C31" s="1">
        <v>4.0</v>
      </c>
      <c r="D31" s="1" t="s">
        <v>235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236</v>
      </c>
      <c r="B32" s="1">
        <v>0.0</v>
      </c>
      <c r="C32" s="1" t="s">
        <v>237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238</v>
      </c>
      <c r="B33" s="1">
        <v>0.0</v>
      </c>
      <c r="C33" s="1" t="s">
        <v>239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240</v>
      </c>
      <c r="B34" s="1">
        <v>0.0</v>
      </c>
      <c r="C34" s="1" t="s">
        <v>241</v>
      </c>
      <c r="D34" s="1" t="s">
        <v>242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243</v>
      </c>
      <c r="B35" s="1">
        <v>0.0</v>
      </c>
      <c r="C35" s="1" t="s">
        <v>241</v>
      </c>
      <c r="D35" s="1" t="s">
        <v>244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245</v>
      </c>
      <c r="B36" s="1">
        <v>0.0</v>
      </c>
      <c r="C36" s="1" t="s">
        <v>246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247</v>
      </c>
      <c r="B37" s="1">
        <v>0.0</v>
      </c>
      <c r="C37" s="1">
        <v>0.0</v>
      </c>
      <c r="D37" s="1" t="s">
        <v>248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249</v>
      </c>
      <c r="B38" s="1">
        <v>0.0</v>
      </c>
      <c r="C38" s="1">
        <v>0.0</v>
      </c>
      <c r="D38" s="1" t="s">
        <v>250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252</v>
      </c>
      <c r="B40" s="1">
        <v>0.0</v>
      </c>
      <c r="C40" s="1">
        <v>0.0</v>
      </c>
      <c r="D40" s="1" t="s">
        <v>253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254</v>
      </c>
      <c r="B41" s="1">
        <v>0.0</v>
      </c>
      <c r="C41" s="1">
        <v>0.0</v>
      </c>
      <c r="D41" s="1" t="s">
        <v>255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256</v>
      </c>
      <c r="B42" s="1">
        <v>0.0</v>
      </c>
      <c r="C42" s="1">
        <v>0.0</v>
      </c>
      <c r="D42" s="1" t="s">
        <v>255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257</v>
      </c>
      <c r="B43" s="1">
        <v>0.0</v>
      </c>
      <c r="C43" s="1">
        <v>0.0</v>
      </c>
      <c r="D43" s="1" t="s">
        <v>258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259</v>
      </c>
      <c r="B44" s="1">
        <v>0.0</v>
      </c>
      <c r="C44" s="1">
        <v>0.0</v>
      </c>
      <c r="D44" s="1" t="s">
        <v>260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261</v>
      </c>
      <c r="B45" s="1">
        <v>0.0</v>
      </c>
      <c r="C45" s="1">
        <v>0.0</v>
      </c>
      <c r="D45" s="1" t="s">
        <v>262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263</v>
      </c>
      <c r="B46" s="1">
        <v>0.0</v>
      </c>
      <c r="C46" s="1">
        <v>0.0</v>
      </c>
      <c r="D46" s="1" t="s">
        <v>264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265</v>
      </c>
      <c r="B47" s="1">
        <v>0.0</v>
      </c>
      <c r="C47" s="1">
        <v>0.0</v>
      </c>
      <c r="D47" s="1">
        <v>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266</v>
      </c>
      <c r="B48" s="1">
        <v>0.0</v>
      </c>
      <c r="C48" s="1">
        <v>0.0</v>
      </c>
      <c r="D48" s="1" t="s">
        <v>267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268</v>
      </c>
      <c r="B49" s="1">
        <v>0.0</v>
      </c>
      <c r="C49" s="1">
        <v>0.0</v>
      </c>
      <c r="D49" s="1" t="s">
        <v>269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270</v>
      </c>
      <c r="B50" s="1">
        <v>0.0</v>
      </c>
      <c r="C50" s="1">
        <v>0.0</v>
      </c>
      <c r="D50" s="1" t="s">
        <v>269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271</v>
      </c>
      <c r="B51" s="1">
        <v>0.0</v>
      </c>
      <c r="C51" s="1">
        <v>0.0</v>
      </c>
      <c r="D51" s="1">
        <v>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272</v>
      </c>
      <c r="C1" s="1" t="s">
        <v>273</v>
      </c>
      <c r="D1" s="1" t="s">
        <v>274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275</v>
      </c>
      <c r="B2" s="1" t="s">
        <v>276</v>
      </c>
      <c r="C2" s="1" t="s">
        <v>276</v>
      </c>
      <c r="D2" s="1" t="s">
        <v>277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278</v>
      </c>
      <c r="B3" s="1" t="s">
        <v>276</v>
      </c>
      <c r="C3" s="1" t="s">
        <v>276</v>
      </c>
      <c r="D3" s="1" t="s">
        <v>276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279</v>
      </c>
      <c r="B4" s="1" t="s">
        <v>276</v>
      </c>
      <c r="C4" s="1" t="s">
        <v>276</v>
      </c>
      <c r="D4" s="1" t="s">
        <v>280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278</v>
      </c>
      <c r="B5" s="1" t="s">
        <v>276</v>
      </c>
      <c r="C5" s="1" t="s">
        <v>276</v>
      </c>
      <c r="D5" s="1" t="s">
        <v>276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281</v>
      </c>
      <c r="B6" s="1" t="s">
        <v>282</v>
      </c>
      <c r="C6" s="1" t="s">
        <v>283</v>
      </c>
      <c r="D6" s="1" t="s">
        <v>284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285</v>
      </c>
      <c r="B7" s="1" t="s">
        <v>286</v>
      </c>
      <c r="C7" s="1" t="s">
        <v>287</v>
      </c>
      <c r="D7" s="1" t="s">
        <v>288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276</v>
      </c>
      <c r="C8" s="1" t="s">
        <v>290</v>
      </c>
      <c r="D8" s="1" t="s">
        <v>291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292</v>
      </c>
      <c r="B9" s="1" t="s">
        <v>276</v>
      </c>
      <c r="C9" s="1" t="s">
        <v>276</v>
      </c>
      <c r="D9" s="1" t="s">
        <v>276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276</v>
      </c>
      <c r="C10" s="1" t="s">
        <v>276</v>
      </c>
      <c r="D10" s="1" t="s">
        <v>276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294</v>
      </c>
      <c r="B11" s="1" t="s">
        <v>276</v>
      </c>
      <c r="C11" s="1" t="s">
        <v>276</v>
      </c>
      <c r="D11" s="1" t="s">
        <v>295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276</v>
      </c>
      <c r="C12" s="1" t="s">
        <v>276</v>
      </c>
      <c r="D12" s="1" t="s">
        <v>297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276</v>
      </c>
      <c r="C13" s="1" t="s">
        <v>276</v>
      </c>
      <c r="D13" s="1" t="s">
        <v>299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300</v>
      </c>
      <c r="B14" s="1" t="s">
        <v>276</v>
      </c>
      <c r="C14" s="1" t="s">
        <v>276</v>
      </c>
      <c r="D14" s="1" t="s">
        <v>301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302</v>
      </c>
      <c r="B15" s="1" t="s">
        <v>276</v>
      </c>
      <c r="C15" s="1" t="s">
        <v>276</v>
      </c>
      <c r="D15" s="1" t="s">
        <v>276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303</v>
      </c>
      <c r="B16" s="1" t="s">
        <v>276</v>
      </c>
      <c r="C16" s="1" t="s">
        <v>276</v>
      </c>
      <c r="D16" s="1" t="s">
        <v>276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304</v>
      </c>
      <c r="B17" s="1" t="s">
        <v>305</v>
      </c>
      <c r="C17" s="1" t="s">
        <v>306</v>
      </c>
      <c r="D17" s="1" t="s">
        <v>307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308</v>
      </c>
      <c r="B18" s="1" t="s">
        <v>276</v>
      </c>
      <c r="C18" s="1" t="s">
        <v>276</v>
      </c>
      <c r="D18" s="1" t="s">
        <v>276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309</v>
      </c>
      <c r="B19" s="1" t="s">
        <v>276</v>
      </c>
      <c r="C19" s="1" t="s">
        <v>276</v>
      </c>
      <c r="D19" s="1" t="s">
        <v>276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310</v>
      </c>
      <c r="B20" s="1" t="s">
        <v>311</v>
      </c>
      <c r="C20" s="1" t="s">
        <v>312</v>
      </c>
      <c r="D20" s="1" t="s">
        <v>313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314</v>
      </c>
      <c r="B21" s="1" t="s">
        <v>315</v>
      </c>
      <c r="C21" s="1" t="s">
        <v>316</v>
      </c>
      <c r="D21" s="1" t="s">
        <v>317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318</v>
      </c>
      <c r="B22" s="1" t="s">
        <v>319</v>
      </c>
      <c r="C22" s="1" t="s">
        <v>320</v>
      </c>
      <c r="D22" s="1" t="s">
        <v>321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322</v>
      </c>
      <c r="B23" s="1" t="s">
        <v>323</v>
      </c>
      <c r="C23" s="1" t="s">
        <v>324</v>
      </c>
      <c r="D23" s="1" t="s">
        <v>325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326</v>
      </c>
      <c r="B24" s="1" t="s">
        <v>327</v>
      </c>
      <c r="C24" s="1" t="s">
        <v>328</v>
      </c>
      <c r="D24" s="1" t="s">
        <v>329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330</v>
      </c>
      <c r="B25" s="1" t="s">
        <v>276</v>
      </c>
      <c r="C25" s="1" t="s">
        <v>276</v>
      </c>
      <c r="D25" s="1" t="s">
        <v>331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332</v>
      </c>
      <c r="B26" s="1" t="s">
        <v>333</v>
      </c>
      <c r="C26" s="1" t="s">
        <v>333</v>
      </c>
      <c r="D26" s="1" t="s">
        <v>334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335</v>
      </c>
      <c r="B2" s="1" t="s">
        <v>336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337</v>
      </c>
      <c r="B3" s="1" t="s">
        <v>338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339</v>
      </c>
      <c r="B4" s="1" t="s">
        <v>340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341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342</v>
      </c>
      <c r="B6" s="1" t="s">
        <v>343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344</v>
      </c>
      <c r="B7" s="4" t="s">
        <v>345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346</v>
      </c>
      <c r="B8" s="1" t="s">
        <v>347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348</v>
      </c>
      <c r="B9" s="1" t="s">
        <v>349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350</v>
      </c>
      <c r="B10" s="1" t="s">
        <v>347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351</v>
      </c>
      <c r="B11" s="1" t="s">
        <v>352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353</v>
      </c>
      <c r="B12" s="1" t="s">
        <v>354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355</v>
      </c>
      <c r="B13" s="1" t="s">
        <v>352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356</v>
      </c>
      <c r="B14" s="1" t="s">
        <v>357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358</v>
      </c>
      <c r="B15" s="1">
        <v>103.0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359</v>
      </c>
      <c r="B16" s="1" t="s">
        <v>360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361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362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363</v>
      </c>
      <c r="B19" s="1">
        <v>0.7762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364</v>
      </c>
      <c r="B20" s="1">
        <v>0.818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365</v>
      </c>
      <c r="B21" s="1">
        <v>0.78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366</v>
      </c>
      <c r="B22" s="1">
        <v>1.0099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367</v>
      </c>
      <c r="B23" s="1">
        <v>0.7762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368</v>
      </c>
      <c r="B24" s="1">
        <v>0.818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369</v>
      </c>
      <c r="B25" s="1">
        <v>0.78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370</v>
      </c>
      <c r="B26" s="1">
        <v>1.0099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371</v>
      </c>
      <c r="B27" s="1">
        <v>-0.311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372</v>
      </c>
      <c r="B28" s="1">
        <v>23773.0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373</v>
      </c>
      <c r="B29" s="1">
        <v>23773.0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374</v>
      </c>
      <c r="B30" s="1">
        <v>436331.0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375</v>
      </c>
      <c r="B31" s="1">
        <v>40420.0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376</v>
      </c>
      <c r="B32" s="1">
        <v>40420.0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377</v>
      </c>
      <c r="B33" s="1">
        <v>2.29521984E8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378</v>
      </c>
      <c r="B34" s="1">
        <v>0.531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379</v>
      </c>
      <c r="B35" s="1">
        <v>8.74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380</v>
      </c>
      <c r="B36" s="1">
        <v>393.69122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381</v>
      </c>
      <c r="B37" s="1">
        <v>1.08372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382</v>
      </c>
      <c r="B38" s="1">
        <v>2.17046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383</v>
      </c>
      <c r="B39" s="1" t="s">
        <v>384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385</v>
      </c>
      <c r="B40" s="1">
        <v>1.69536976E8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386</v>
      </c>
      <c r="B41" s="1">
        <v>2.46443799E8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387</v>
      </c>
      <c r="B42" s="1">
        <v>2.53472E8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388</v>
      </c>
      <c r="B43" s="1">
        <v>314709.0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389</v>
      </c>
      <c r="B44" s="1">
        <v>430065.0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390</v>
      </c>
      <c r="B45" s="1">
        <v>1.7316288E9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391</v>
      </c>
      <c r="B46" s="1">
        <v>1.734048E9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392</v>
      </c>
      <c r="B47" s="1">
        <v>0.02772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393</v>
      </c>
      <c r="B48" s="1">
        <v>0.00137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394</v>
      </c>
      <c r="B49" s="1">
        <v>3.41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395</v>
      </c>
      <c r="B50" s="1">
        <v>2.86187008E8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396</v>
      </c>
      <c r="B51" s="1">
        <v>0.781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397</v>
      </c>
      <c r="B52" s="1">
        <v>1.0268886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398</v>
      </c>
      <c r="B53" s="1">
        <v>1.6724448E9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399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400</v>
      </c>
      <c r="B55" s="1">
        <v>1.6880832E9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401</v>
      </c>
      <c r="B56" s="1">
        <v>-1.00305328E8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402</v>
      </c>
      <c r="B57" s="1">
        <v>-0.35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403</v>
      </c>
      <c r="B58" s="1">
        <v>290.801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404</v>
      </c>
      <c r="B59" s="1">
        <v>-2.107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405</v>
      </c>
      <c r="B60" s="1">
        <v>-0.87874997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406</v>
      </c>
      <c r="B61" s="1">
        <v>0.22263205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407</v>
      </c>
      <c r="B62" s="1" t="s">
        <v>408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409</v>
      </c>
      <c r="B63" s="1" t="s">
        <v>410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411</v>
      </c>
      <c r="B64" s="1" t="s">
        <v>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412</v>
      </c>
      <c r="B65" s="1" t="s">
        <v>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413</v>
      </c>
      <c r="B66" s="1" t="s">
        <v>414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415</v>
      </c>
      <c r="B67" s="1" t="s">
        <v>414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416</v>
      </c>
      <c r="B68" s="1">
        <v>1.584711E9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417</v>
      </c>
      <c r="B69" s="1" t="s">
        <v>418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419</v>
      </c>
      <c r="B70" s="1" t="s">
        <v>420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421</v>
      </c>
      <c r="B71" s="1" t="s">
        <v>422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423</v>
      </c>
      <c r="B72" s="1" t="s">
        <v>424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425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426</v>
      </c>
      <c r="B74" s="1">
        <v>0.802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427</v>
      </c>
      <c r="B75" s="1" t="s">
        <v>428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429</v>
      </c>
      <c r="B76" s="1">
        <v>7.5089E7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430</v>
      </c>
      <c r="B77" s="1">
        <v>0.262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431</v>
      </c>
      <c r="B78" s="1">
        <v>-8.0447152E7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432</v>
      </c>
      <c r="B79" s="1">
        <v>2.5985E7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433</v>
      </c>
      <c r="B80" s="1">
        <v>1.283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434</v>
      </c>
      <c r="B81" s="1">
        <v>2.616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435</v>
      </c>
      <c r="B82" s="1">
        <v>583000.0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436</v>
      </c>
      <c r="B83" s="1">
        <v>11.806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437</v>
      </c>
      <c r="B84" s="1">
        <v>0.002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438</v>
      </c>
      <c r="B85" s="1">
        <v>-0.32597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439</v>
      </c>
      <c r="B86" s="1">
        <v>-1.28541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440</v>
      </c>
      <c r="B87" s="1">
        <v>63000.0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441</v>
      </c>
      <c r="B88" s="1">
        <v>-1.33069968E8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442</v>
      </c>
      <c r="B89" s="1">
        <v>-3.09863232E8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443</v>
      </c>
      <c r="B90" s="1">
        <v>0.108059995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444</v>
      </c>
      <c r="B91" s="1">
        <v>-82.8542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445</v>
      </c>
      <c r="B92" s="1" t="s">
        <v>384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446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-161.0</v>
      </c>
      <c r="D3" s="1">
        <v>-29.0</v>
      </c>
      <c r="E3" s="1">
        <f>IF(D3*FORECAST(E2,B3:D3,B2:D2)&gt;0,FORECAST(E2,B3:D3,B2:D2),D3)*$X$1</f>
        <v>-92.33333333</v>
      </c>
      <c r="F3" s="1">
        <f>IF(E3*FORECAST(F2,B3:E3,B2:E2)&gt;0,FORECAST(F2,B3:E3,B2:E2),E3)*$X$1</f>
        <v>-106.8333333</v>
      </c>
      <c r="G3" s="1">
        <f>IF(F3*FORECAST(G2,B3:F3,B2:F2)&gt;0,FORECAST(G2,B3:F3,B2:F2),F3)*$X$1</f>
        <v>-121.3333333</v>
      </c>
      <c r="H3" s="1">
        <f>IF(G3*FORECAST(H2,B3:G3,B2:G2)&gt;0,FORECAST(H2,B3:G3,B2:G2),G3)*$X$1</f>
        <v>-135.8333333</v>
      </c>
      <c r="I3" s="1">
        <f>IF(H3*FORECAST(I2,B3:H3,B2:H2)&gt;0,FORECAST(I2,B3:H3,B2:H2),H3)*$X$1</f>
        <v>-150.3333333</v>
      </c>
      <c r="J3" s="1">
        <f>IF(I3*FORECAST(J2,B3:I3,B2:I2)&gt;0,FORECAST(J2,B3:I3,B2:I2),I3)*$X$1</f>
        <v>-164.8333333</v>
      </c>
      <c r="K3" s="1">
        <f>IF(J3*FORECAST(K2,B3:J3,B2:J2)&gt;0,FORECAST(K2,B3:J3,B2:J2),J3)*$X$1</f>
        <v>-179.3333333</v>
      </c>
      <c r="L3" s="5">
        <f>IF(K3*FORECAST(L2,B3:K3,B2:K2)&gt;0,FORECAST(L2,B3:K3,B2:K2),K3)*$X$1</f>
        <v>-193.8333333</v>
      </c>
      <c r="M3" s="5">
        <f>IF(L3*FORECAST(M2,B3:L3,B2:L2)&gt;0,FORECAST(M2,B3:L3,B2:L2),L3)*$X$1</f>
        <v>-208.3333333</v>
      </c>
      <c r="N3" s="5">
        <f>IF(M3*FORECAST(N2,B3:M3,B2:M2)&gt;0,FORECAST(N2,B3:M3,B2:M2),M3)*$X$1</f>
        <v>-222.8333333</v>
      </c>
      <c r="O3" s="5">
        <f>IF(N3*FORECAST(O2,B3:N3,B2:N2)&gt;0,FORECAST(O2,B3:N3,B2:N2),N3)*$X$1</f>
        <v>-237.3333333</v>
      </c>
      <c r="P3" s="5">
        <f>IF(O3*FORECAST(P2,B3:O3,B2:O2)&gt;0,FORECAST(P2,B3:O3,B2:O2),O3)*$X$1</f>
        <v>-251.8333333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23.0</v>
      </c>
      <c r="C4" s="1">
        <v>25.0</v>
      </c>
      <c r="D4" s="1">
        <v>-184.0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447</v>
      </c>
      <c r="B5" s="1">
        <v>335.0</v>
      </c>
      <c r="C5" s="1">
        <v>335.0</v>
      </c>
      <c r="D5" s="1">
        <v>246.0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448</v>
      </c>
      <c r="L7" s="1">
        <f>IF(P3*FORECAST(P2,B3:P3,B2:P2)&gt;0,FORECAST(P2,B3:P3,B2:P2),O3)*$X$1 * (1+0.02)/(0.0789-0.02)</f>
        <v>-4361.120543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449</v>
      </c>
      <c r="L8" s="6">
        <f t="array" ref="L8">NPV(0.0789,F3:P3)</f>
        <v>-1208.99364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450</v>
      </c>
      <c r="L9" s="6">
        <f t="array" ref="L9">NPV(0.0789,F16:P16)</f>
        <v>-1891.493995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451</v>
      </c>
      <c r="L10" s="6">
        <f>L8 + L9</f>
        <v>-3100.487635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-184.0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452</v>
      </c>
      <c r="L12" s="6">
        <f>L10 - L11</f>
        <v>-2916.487635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453</v>
      </c>
      <c r="L13" s="1">
        <v>246.0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-11.85564079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-4361.120543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-12.0</v>
      </c>
      <c r="C3" s="1">
        <v>-13.0</v>
      </c>
      <c r="D3" s="1">
        <v>-41.0</v>
      </c>
      <c r="E3" s="1">
        <f>IF(D3*FORECAST(E2,B3:D3,B2:D2)&gt;0,FORECAST(E2,B3:D3,B2:D2),D3)*$X$1</f>
        <v>-51</v>
      </c>
      <c r="F3" s="1">
        <f>IF(E3*FORECAST(F2,B3:E3,B2:E2)&gt;0,FORECAST(F2,B3:E3,B2:E2),E3)*$X$1</f>
        <v>-65.5</v>
      </c>
      <c r="G3" s="1">
        <f>IF(F3*FORECAST(G2,B3:F3,B2:F2)&gt;0,FORECAST(G2,B3:F3,B2:F2),F3)*$X$1</f>
        <v>-80</v>
      </c>
      <c r="H3" s="1">
        <f>IF(G3*FORECAST(H2,B3:G3,B2:G2)&gt;0,FORECAST(H2,B3:G3,B2:G2),G3)*$X$1</f>
        <v>-94.5</v>
      </c>
      <c r="I3" s="1">
        <f>IF(H3*FORECAST(I2,B3:H3,B2:H2)&gt;0,FORECAST(I2,B3:H3,B2:H2),H3)*$X$1</f>
        <v>-109</v>
      </c>
      <c r="J3" s="1">
        <f>IF(I3*FORECAST(J2,B3:I3,B2:I2)&gt;0,FORECAST(J2,B3:I3,B2:I2),I3)*$X$1</f>
        <v>-123.5</v>
      </c>
      <c r="K3" s="1">
        <f>IF(J3*FORECAST(K2,B3:J3,B2:J2)&gt;0,FORECAST(K2,B3:J3,B2:J2),J3)*$X$1</f>
        <v>-138</v>
      </c>
      <c r="L3" s="5">
        <f>IF(K3*FORECAST(L2,B3:K3,B2:K2)&gt;0,FORECAST(L2,B3:K3,B2:K2),K3)*$X$1</f>
        <v>-152.5</v>
      </c>
      <c r="M3" s="5">
        <f>IF(L3*FORECAST(M2,B3:L3,B2:L2)&gt;0,FORECAST(M2,B3:L3,B2:L2),L3)*$X$1</f>
        <v>-167</v>
      </c>
      <c r="N3" s="5">
        <f>IF(M3*FORECAST(N2,B3:M3,B2:M2)&gt;0,FORECAST(N2,B3:M3,B2:M2),M3)*$X$1</f>
        <v>-181.5</v>
      </c>
      <c r="O3" s="5">
        <f>IF(N3*FORECAST(O2,B3:N3,B2:N2)&gt;0,FORECAST(O2,B3:N3,B2:N2),N3)*$X$1</f>
        <v>-196</v>
      </c>
      <c r="P3" s="5">
        <f>IF(O3*FORECAST(P2,B3:O3,B2:O2)&gt;0,FORECAST(P2,B3:O3,B2:O2),O3)*$X$1</f>
        <v>-210.5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23.0</v>
      </c>
      <c r="C4" s="1">
        <v>25.0</v>
      </c>
      <c r="D4" s="1">
        <v>-184.0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447</v>
      </c>
      <c r="B5" s="1">
        <v>335.0</v>
      </c>
      <c r="C5" s="1">
        <v>335.0</v>
      </c>
      <c r="D5" s="1">
        <v>246.0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448</v>
      </c>
      <c r="L7" s="1">
        <f>IF(P3*FORECAST(P2,B3:P3,B2:P2)&gt;0,FORECAST(P2,B3:P3,B2:P2),O3)*$X$1 * (1+0.02)/(0.0789-0.02)</f>
        <v>-3645.33107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449</v>
      </c>
      <c r="L8" s="6">
        <f t="array" ref="L8">NPV(0.0789,F3:P3)</f>
        <v>-912.3352596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450</v>
      </c>
      <c r="L9" s="6">
        <f t="array" ref="L9">NPV(0.0789,F16:P16)</f>
        <v>-1581.043624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451</v>
      </c>
      <c r="L10" s="6">
        <f>L8 + L9</f>
        <v>-2493.378883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-184.0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452</v>
      </c>
      <c r="L12" s="6">
        <f>L10 - L11</f>
        <v>-2309.378883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453</v>
      </c>
      <c r="L13" s="1">
        <v>246.0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-9.387719038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-3645.33107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