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<sst xmlns="http://schemas.openxmlformats.org/spreadsheetml/2006/main" count="452" uniqueCount="365">
  <si>
    <t>ticker</t>
  </si>
  <si>
    <t>MCAA</t>
  </si>
  <si>
    <t>nombre</t>
  </si>
  <si>
    <t>MOUNTAIN CO I ACQUISITION</t>
  </si>
  <si>
    <t>empresa</t>
  </si>
  <si>
    <t>Investment Holding Companies</t>
  </si>
  <si>
    <t>Open</t>
  </si>
  <si>
    <t>Target Price</t>
  </si>
  <si>
    <t>Upside</t>
  </si>
  <si>
    <t>3345.14%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</si>
  <si>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</si>
  <si>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</si>
  <si>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</si>
  <si>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</si>
  <si>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</si>
  <si>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</si>
  <si>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</si>
  <si>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</si>
  <si>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-325.00%</t>
  </si>
  <si>
    <t>Total Assets Growth</t>
  </si>
  <si>
    <t>-0.83%</t>
  </si>
  <si>
    <t>Net Property, Plant and Equipment Growth</t>
  </si>
  <si>
    <t>No calculado</t>
  </si>
  <si>
    <t>Fiscal Period: December</t>
  </si>
  <si>
    <t>Net Income</t>
  </si>
  <si>
    <t>Amortization of Deferred Charges, Total - (CF)</t>
  </si>
  <si>
    <t>Other Operating Activities, Total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</si>
  <si>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</si>
  <si>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</si>
  <si>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</si>
  <si>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</si>
  <si>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</si>
  <si>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</si>
  <si>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</si>
  <si>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</si>
  <si>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</si>
  <si>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</si>
  <si>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</si>
  <si>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</si>
  <si>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</si>
  <si>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</si>
  <si>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</si>
  <si>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</si>
  <si>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</si>
  <si>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</si>
  <si>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</si>
  <si>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</si>
  <si>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</si>
  <si>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</si>
  <si>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</si>
  <si>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</si>
  <si>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Total Current Assets</t>
  </si>
  <si>
    <t>Other Long-Term Assets, Total</t>
  </si>
  <si>
    <t>Total Assets</t>
  </si>
  <si>
    <t>Liabilities</t>
  </si>
  <si>
    <t>Accrued Expenses,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</si>
  <si>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</si>
  <si>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</si>
  <si>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</si>
  <si>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</si>
  <si>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</si>
  <si>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</si>
  <si>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</si>
  <si>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</si>
  <si>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</si>
  <si>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</si>
  <si>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</si>
  <si>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</si>
  <si>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</si>
  <si>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-0.24</t>
  </si>
  <si>
    <t>-0.29</t>
  </si>
  <si>
    <t>-0.86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</si>
  <si>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</si>
  <si>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</si>
  <si>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</si>
  <si>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</si>
  <si>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</si>
  <si>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</si>
  <si>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</si>
  <si>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</si>
  <si>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</si>
  <si>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</si>
  <si>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</si>
  <si>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</si>
  <si>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</si>
  <si>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</si>
  <si>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</si>
  <si>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</si>
  <si>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</si>
  <si>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</si>
  <si>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</si>
  <si>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</si>
  <si>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</si>
  <si>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0.05</t>
  </si>
  <si>
    <t>0.25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</si>
  <si>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</si>
  <si>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</si>
  <si>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</si>
  <si>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</si>
  <si>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</si>
  <si>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</si>
  <si>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0.03</t>
  </si>
  <si>
    <t>0.16</t>
  </si>
  <si>
    <t>Normalized Diluted EPS</t>
  </si>
  <si>
    <t>EBITA</t>
  </si>
  <si>
    <t>EBIT</t>
  </si>
  <si>
    <t>Normalized Net Income</t>
  </si>
  <si>
    <t>Profitability</t>
  </si>
  <si>
    <t>Return on Assets</t>
  </si>
  <si>
    <t>-0.34</t>
  </si>
  <si>
    <t>-0.81</t>
  </si>
  <si>
    <t>Return on Total Capital</t>
  </si>
  <si>
    <t>10.91</t>
  </si>
  <si>
    <t>15.7</t>
  </si>
  <si>
    <t>Return On Equity %</t>
  </si>
  <si>
    <t>-16.16</t>
  </si>
  <si>
    <t>-40.9</t>
  </si>
  <si>
    <t>Return on Common Equity</t>
  </si>
  <si>
    <t>Short Term Liquidity</t>
  </si>
  <si>
    <t>Current Ratio</t>
  </si>
  <si>
    <t>4.08</t>
  </si>
  <si>
    <t>0.77</t>
  </si>
  <si>
    <t>0.1</t>
  </si>
  <si>
    <t>Quick Ratio</t>
  </si>
  <si>
    <t>2.33</t>
  </si>
  <si>
    <t>0.35</t>
  </si>
  <si>
    <t>Operating Cash Flow to Current Liabilities</t>
  </si>
  <si>
    <t>-6.49</t>
  </si>
  <si>
    <t>-0.32</t>
  </si>
  <si>
    <t>-0.01</t>
  </si>
  <si>
    <t>Long Term Solvency</t>
  </si>
  <si>
    <t>Total Debt/Equity</t>
  </si>
  <si>
    <t>-1.71</t>
  </si>
  <si>
    <t>-1.44</t>
  </si>
  <si>
    <t>-25.55</t>
  </si>
  <si>
    <t>Total Debt / Total Capital</t>
  </si>
  <si>
    <t>-1.74</t>
  </si>
  <si>
    <t>-1.46</t>
  </si>
  <si>
    <t>-34.32</t>
  </si>
  <si>
    <t>Total Liabilities / Total Assets</t>
  </si>
  <si>
    <t>102.91</t>
  </si>
  <si>
    <t>103.43</t>
  </si>
  <si>
    <t>111.38</t>
  </si>
  <si>
    <t>Growth Over Prior Year</t>
  </si>
  <si>
    <t>EBITA, 1 Yr. Growth %</t>
  </si>
  <si>
    <t>456.98</t>
  </si>
  <si>
    <t>84.36</t>
  </si>
  <si>
    <t>EBIT, 1 Yr. Growth %</t>
  </si>
  <si>
    <t>Earnings From Cont. Operations, 1 Yr. Growth %</t>
  </si>
  <si>
    <t>-480.28</t>
  </si>
  <si>
    <t>283.94</t>
  </si>
  <si>
    <t>Net Income, 1 Yr. Growth %</t>
  </si>
  <si>
    <t>Normalized Net Income, 1 Yr. Growth %</t>
  </si>
  <si>
    <t>Diluted EPS Before Extra, 1 Yr. Growth %</t>
  </si>
  <si>
    <t>423.64</t>
  </si>
  <si>
    <t>Total Assets, 1 Yr. Growth %</t>
  </si>
  <si>
    <t>0.76</t>
  </si>
  <si>
    <t>-45.87</t>
  </si>
  <si>
    <t>Tangible Book Value, 1 Yr. Growth %</t>
  </si>
  <si>
    <t>18.81</t>
  </si>
  <si>
    <t>79.4</t>
  </si>
  <si>
    <t>Common Equity, 1 Yr. Growth %</t>
  </si>
  <si>
    <t>Cash From Operations, 1 Yr. Growth %</t>
  </si>
  <si>
    <t>-83.26</t>
  </si>
  <si>
    <t>-68.67</t>
  </si>
  <si>
    <t>Levered Free Cash Flow, 1 Yr. Growth %</t>
  </si>
  <si>
    <t>-741.3</t>
  </si>
  <si>
    <t>Unlevered Free Cash Flow, 1 Yr. Growth %</t>
  </si>
  <si>
    <t>Compound Annual Growth Rate Over Two Years</t>
  </si>
  <si>
    <t>EBITA, 2 Yr. CAGR %</t>
  </si>
  <si>
    <t>220.44</t>
  </si>
  <si>
    <t>EBIT, 2 Yr. CAGR %</t>
  </si>
  <si>
    <t>Earnings From Cont. Operations, 2 Yr. CAGR %</t>
  </si>
  <si>
    <t>282.1</t>
  </si>
  <si>
    <t>Net Income, 2 Yr. CAGR %</t>
  </si>
  <si>
    <t>Normalized Net Income, 2 Yr. CAGR %</t>
  </si>
  <si>
    <t>Total Assets, 2 Yr. CAGR %</t>
  </si>
  <si>
    <t>-26.15</t>
  </si>
  <si>
    <t>Tangible Book Value, 2 Yr. CAGR %</t>
  </si>
  <si>
    <t>45.99</t>
  </si>
  <si>
    <t>Common Equity, 2 Yr. CAGR %</t>
  </si>
  <si>
    <t>Cash From Operations, 2 Yr. CAGR %</t>
  </si>
  <si>
    <t>-77.1</t>
  </si>
  <si>
    <t>2021</t>
  </si>
  <si>
    <t>2022</t>
  </si>
  <si>
    <t>2023</t>
  </si>
  <si>
    <t>Capitalization
                                    1</t>
  </si>
  <si>
    <t>280</t>
  </si>
  <si>
    <t>298.4</t>
  </si>
  <si>
    <t>195.1</t>
  </si>
  <si>
    <t>Change</t>
  </si>
  <si>
    <t>-</t>
  </si>
  <si>
    <t>6.58%</t>
  </si>
  <si>
    <t>-34.63%</t>
  </si>
  <si>
    <t>Enterprise Value (EV)
                                    1</t>
  </si>
  <si>
    <t>279.8</t>
  </si>
  <si>
    <t>298.5</t>
  </si>
  <si>
    <t>198.8</t>
  </si>
  <si>
    <t>6.68%</t>
  </si>
  <si>
    <t>-33.41%</t>
  </si>
  <si>
    <t>P/E ratio</t>
  </si>
  <si>
    <t>218x</t>
  </si>
  <si>
    <t>45.3x</t>
  </si>
  <si>
    <t>PBR</t>
  </si>
  <si>
    <t>-41.4x</t>
  </si>
  <si>
    <t>-36.2x</t>
  </si>
  <si>
    <t>-13.2x</t>
  </si>
  <si>
    <t>PEG</t>
  </si>
  <si>
    <t>0x</t>
  </si>
  <si>
    <t>Capitalization / Revenue</t>
  </si>
  <si>
    <t>EV / Revenue</t>
  </si>
  <si>
    <t>EV / EBITDA</t>
  </si>
  <si>
    <t>EV / EBIT</t>
  </si>
  <si>
    <t>-1,196x</t>
  </si>
  <si>
    <t>-229x</t>
  </si>
  <si>
    <t>-82.7x</t>
  </si>
  <si>
    <t>EV / FCF</t>
  </si>
  <si>
    <t>-2,344,285,915x</t>
  </si>
  <si>
    <t>243,424,623x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</si>
  <si>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</si>
  <si>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</si>
  <si>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</si>
  <si>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</si>
  <si>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</si>
  <si>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</si>
  <si>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0.0476</t>
  </si>
  <si>
    <t>0.2494</t>
  </si>
  <si>
    <t>Distribution rate</t>
  </si>
  <si>
    <t>Net sales</t>
  </si>
  <si>
    <t>EBITDA</t>
  </si>
  <si>
    <t>EBIT
                                    1</t>
  </si>
  <si>
    <t>-0.234</t>
  </si>
  <si>
    <t>-1.303</t>
  </si>
  <si>
    <t>-2.403</t>
  </si>
  <si>
    <t>Net income
                                    1</t>
  </si>
  <si>
    <t>-0.3225</t>
  </si>
  <si>
    <t>1.226</t>
  </si>
  <si>
    <t>4.708</t>
  </si>
  <si>
    <t>Net Debt
                                    1</t>
  </si>
  <si>
    <t>-0.185</t>
  </si>
  <si>
    <t>0.0846</t>
  </si>
  <si>
    <t>3.709</t>
  </si>
  <si>
    <t>Reference price
                                    2</t>
  </si>
  <si>
    <t>10.00</t>
  </si>
  <si>
    <t>10.38</t>
  </si>
  <si>
    <t>11.30</t>
  </si>
  <si>
    <t>Nbr of stocks (in thousands)</t>
  </si>
  <si>
    <t>28,000</t>
  </si>
  <si>
    <t>28,750</t>
  </si>
  <si>
    <t>17,263</t>
  </si>
  <si>
    <t>Announcement Date</t>
  </si>
  <si>
    <t>4/15/22</t>
  </si>
  <si>
    <t>3/31/23</t>
  </si>
  <si>
    <t>5/23/24</t>
  </si>
  <si>
    <t>address1</t>
  </si>
  <si>
    <t>4001 Kennett Pike</t>
  </si>
  <si>
    <t>address2</t>
  </si>
  <si>
    <t>Suite 302</t>
  </si>
  <si>
    <t>city</t>
  </si>
  <si>
    <t>Wilmington</t>
  </si>
  <si>
    <t>state</t>
  </si>
  <si>
    <t>DE</t>
  </si>
  <si>
    <t>zip</t>
  </si>
  <si>
    <t>19807</t>
  </si>
  <si>
    <t>country</t>
  </si>
  <si>
    <t>phone</t>
  </si>
  <si>
    <t>302 273 0765</t>
  </si>
  <si>
    <t>website</t>
  </si>
  <si>
    <t>https://mountain-spac.com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</si>
  <si>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</si>
  <si>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</si>
  <si>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</si>
  <si>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</si>
  <si>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</si>
  <si>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</si>
  <si>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</si>
  <si>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</si>
  <si>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</si>
  <si>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</si>
  <si>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</si>
  <si>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Mountain &amp; Co. I Acquisition Corp. does not have significant operations. It intends to effect a merger, share exchange, asset acquisition, share purchase, reorganization, or similar business combination with one or more businesses or entities. The company was incorporated in 2021 and is based in Wilmington, Delaware.</t>
  </si>
  <si>
    <t>companyOfficers</t>
  </si>
  <si>
    <t>[{'maxAge': 1, 'name': 'Dr. Cornelius  Boersch Ph.D.', 'age': 55, 'title': 'CEO, Interim CFO &amp; Director', 'yearBorn': 1968, 'exercisedValue': 0, 'unexercisedValue': 0}, {'maxAge': 1, 'name': 'Dr. Utz  Claassen Ph.D.', 'age': 60, 'title': 'COO &amp; Director', 'yearBorn': 1963, 'exercisedValue': 0, 'unexercisedValue': 0}, {'maxAge': 1, 'name': 'Mr. Daniel Sebastian Wenzel', 'age': 45, 'title': 'Chief Investment Officer', 'yearBorn': 1978,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</si>
  <si>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</si>
  <si>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</si>
  <si>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</si>
  <si>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</si>
  <si>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</si>
  <si>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</si>
  <si>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</si>
  <si>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</si>
  <si>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</si>
  <si>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</si>
  <si>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</si>
  <si>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</si>
  <si>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</si>
  <si>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</si>
  <si>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</si>
  <si>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</si>
  <si>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</si>
  <si>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</si>
  <si>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</si>
  <si>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</si>
  <si>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</si>
  <si>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</si>
  <si>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</si>
  <si>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</si>
  <si>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</si>
  <si>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</si>
  <si>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</si>
  <si>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</si>
  <si>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</si>
  <si>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heldPercentInsiders</t>
  </si>
  <si>
    <t>heldPercentInstitutions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</si>
  <si>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</si>
  <si>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</si>
  <si>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</si>
  <si>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</si>
  <si>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</si>
  <si>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</si>
  <si>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</si>
  <si>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</si>
  <si>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</si>
  <si>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</si>
  <si>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</si>
  <si>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</si>
  <si>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</si>
  <si>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</si>
  <si>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</si>
  <si>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</si>
  <si>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</si>
  <si>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Mountain</t>
  </si>
  <si>
    <t>longName</t>
  </si>
  <si>
    <t>Mountain &amp; Co. I Acquisition Corp.</t>
  </si>
  <si>
    <t>firstTradeDateEpochUtc</t>
  </si>
  <si>
    <t>timeZoneFullName</t>
  </si>
  <si>
    <t>America/New_York</t>
  </si>
  <si>
    <t>timeZoneShortName</t>
  </si>
  <si>
    <t>EST</t>
  </si>
  <si>
    <t>uuid</t>
  </si>
  <si>
    <t>8ac0a6c5-6156-3c9d-9945-a5972a4dde29</t>
  </si>
  <si>
    <t>messageBoardId</t>
  </si>
  <si>
    <t>finmb_1679159254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</si>
  <si>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</si>
  <si>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</si>
  <si>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</si>
  <si>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</si>
  <si>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</si>
  <si>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</si>
  <si>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</si>
  <si>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</si>
  <si>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</si>
  <si>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</si>
  <si>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</si>
  <si>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</si>
  <si>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earningsGrowth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</si>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</sst>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mountain-spa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393.7798971939835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1.60938432E8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-32.0</v>
      </c>
      <c r="C2" s="1">
        <v>1.0</v>
      </c>
      <c r="D2" s="1">
        <v>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1.0</v>
      </c>
      <c r="C3" s="1">
        <v>0.0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8.0</v>
      </c>
      <c r="C4" s="1">
        <v>-2.0</v>
      </c>
      <c r="D4" s="1">
        <v>-7.0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-1.0</v>
      </c>
      <c r="C5" s="1">
        <v>1.0</v>
      </c>
      <c r="D5" s="1">
        <v>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-1.0</v>
      </c>
      <c r="C6" s="1">
        <v>-27.0</v>
      </c>
      <c r="D6" s="1">
        <v>-8.0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-355.0</v>
      </c>
      <c r="C7" s="1">
        <v>0.0</v>
      </c>
      <c r="D7" s="1">
        <v>117.0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-355.0</v>
      </c>
      <c r="C8" s="1">
        <v>0.0</v>
      </c>
      <c r="D8" s="1">
        <v>117.0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50.0</v>
      </c>
      <c r="C9" s="1">
        <v>0.0</v>
      </c>
      <c r="D9" s="1">
        <v>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75.0</v>
      </c>
      <c r="C10" s="1">
        <v>0.0</v>
      </c>
      <c r="D10" s="1">
        <v>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-39.0</v>
      </c>
      <c r="C11" s="1">
        <v>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-58.0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355.0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-121.0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1.0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357.0</v>
      </c>
      <c r="C16" s="1">
        <v>0.0</v>
      </c>
      <c r="D16" s="1">
        <v>-117.0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45.0</v>
      </c>
      <c r="C17" s="1">
        <v>-27.0</v>
      </c>
      <c r="D17" s="1">
        <v>3.0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-12.0</v>
      </c>
      <c r="D19" s="1">
        <v>81.0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-12.0</v>
      </c>
      <c r="D20" s="1">
        <v>81.0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-68.0</v>
      </c>
      <c r="D21" s="1">
        <v>-2.0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16.0</v>
      </c>
      <c r="C22" s="1">
        <v>0.0</v>
      </c>
      <c r="D22" s="1">
        <v>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30.0</v>
      </c>
      <c r="C3" s="1">
        <v>3.0</v>
      </c>
      <c r="D3" s="1">
        <v>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30.0</v>
      </c>
      <c r="C4" s="1">
        <v>3.0</v>
      </c>
      <c r="D4" s="1">
        <v>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27.0</v>
      </c>
      <c r="C5" s="1">
        <v>25.0</v>
      </c>
      <c r="D5" s="1">
        <v>60.0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27.0</v>
      </c>
      <c r="C6" s="1">
        <v>25.0</v>
      </c>
      <c r="D6" s="1">
        <v>60.0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43.0</v>
      </c>
      <c r="C7" s="1">
        <v>34.0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1.0</v>
      </c>
      <c r="C8" s="1">
        <v>64.0</v>
      </c>
      <c r="D8" s="1">
        <v>67.0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237.0</v>
      </c>
      <c r="C9" s="1">
        <v>239.0</v>
      </c>
      <c r="D9" s="1">
        <v>129.0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238.0</v>
      </c>
      <c r="C10" s="1">
        <v>240.0</v>
      </c>
      <c r="D10" s="1">
        <v>130.0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1.0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11.0</v>
      </c>
      <c r="C13" s="1">
        <v>11.0</v>
      </c>
      <c r="D13" s="1">
        <v>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11.0</v>
      </c>
      <c r="C14" s="1">
        <v>71.0</v>
      </c>
      <c r="D14" s="1">
        <v>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24.0</v>
      </c>
      <c r="C15" s="1">
        <v>83.0</v>
      </c>
      <c r="D15" s="1">
        <v>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1">
        <v>245.0</v>
      </c>
      <c r="C16" s="1">
        <v>247.0</v>
      </c>
      <c r="D16" s="1">
        <v>138.0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245.0</v>
      </c>
      <c r="C17" s="1">
        <v>248.0</v>
      </c>
      <c r="D17" s="1">
        <v>145.0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575.0</v>
      </c>
      <c r="C18" s="1">
        <v>575.0</v>
      </c>
      <c r="D18" s="1">
        <v>575.0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-6.0</v>
      </c>
      <c r="C19" s="1">
        <v>-8.0</v>
      </c>
      <c r="D19" s="1">
        <v>-14.0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1">
        <v>-6.0</v>
      </c>
      <c r="C20" s="1">
        <v>-8.0</v>
      </c>
      <c r="D20" s="1">
        <v>-14.0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-6.0</v>
      </c>
      <c r="C21" s="1">
        <v>-8.0</v>
      </c>
      <c r="D21" s="1">
        <v>-14.0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</v>
      </c>
      <c r="B22" s="1">
        <v>238.0</v>
      </c>
      <c r="C22" s="1">
        <v>240.0</v>
      </c>
      <c r="D22" s="1">
        <v>130.0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66</v>
      </c>
      <c r="B24" s="1">
        <v>28.0</v>
      </c>
      <c r="C24" s="1">
        <v>17.0</v>
      </c>
      <c r="D24" s="1">
        <v>14.0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</v>
      </c>
      <c r="B25" s="1">
        <v>28.0</v>
      </c>
      <c r="C25" s="1">
        <v>28.0</v>
      </c>
      <c r="D25" s="1">
        <v>17.0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68</v>
      </c>
      <c r="B26" s="1" t="s">
        <v>69</v>
      </c>
      <c r="C26" s="1" t="s">
        <v>70</v>
      </c>
      <c r="D26" s="1" t="s">
        <v>71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-6.0</v>
      </c>
      <c r="C27" s="1">
        <v>-8.0</v>
      </c>
      <c r="D27" s="1">
        <v>-14.0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 t="s">
        <v>69</v>
      </c>
      <c r="C28" s="1" t="s">
        <v>70</v>
      </c>
      <c r="D28" s="1" t="s">
        <v>71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11.0</v>
      </c>
      <c r="C29" s="1">
        <v>11.0</v>
      </c>
      <c r="D29" s="1">
        <v>3.0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-18.0</v>
      </c>
      <c r="C30" s="1">
        <v>8.0</v>
      </c>
      <c r="D30" s="1">
        <v>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3.0</v>
      </c>
      <c r="C31" s="1">
        <v>3.0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4.0</v>
      </c>
      <c r="C32" s="1">
        <v>4.0</v>
      </c>
      <c r="D32" s="1">
        <v>4.0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78</v>
      </c>
      <c r="B2" s="1">
        <v>23.0</v>
      </c>
      <c r="C2" s="1">
        <v>1.0</v>
      </c>
      <c r="D2" s="1">
        <v>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79</v>
      </c>
      <c r="B3" s="1">
        <v>23.0</v>
      </c>
      <c r="C3" s="1">
        <v>1.0</v>
      </c>
      <c r="D3" s="1">
        <v>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80</v>
      </c>
      <c r="B4" s="1">
        <v>-23.0</v>
      </c>
      <c r="C4" s="1">
        <v>-1.0</v>
      </c>
      <c r="D4" s="1">
        <v>-2.0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81</v>
      </c>
      <c r="B5" s="1">
        <v>0.0</v>
      </c>
      <c r="C5" s="1">
        <v>2.0</v>
      </c>
      <c r="D5" s="1">
        <v>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82</v>
      </c>
      <c r="B6" s="1">
        <v>0.0</v>
      </c>
      <c r="C6" s="1">
        <v>2.0</v>
      </c>
      <c r="D6" s="1">
        <v>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83</v>
      </c>
      <c r="B7" s="1">
        <v>-9.0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84</v>
      </c>
      <c r="B8" s="1">
        <v>-32.0</v>
      </c>
      <c r="C8" s="1">
        <v>1.0</v>
      </c>
      <c r="D8" s="1">
        <v>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85</v>
      </c>
      <c r="B9" s="1">
        <v>-32.0</v>
      </c>
      <c r="C9" s="1">
        <v>1.0</v>
      </c>
      <c r="D9" s="1">
        <v>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86</v>
      </c>
      <c r="B10" s="1">
        <v>-32.0</v>
      </c>
      <c r="C10" s="1">
        <v>1.0</v>
      </c>
      <c r="D10" s="1">
        <v>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87</v>
      </c>
      <c r="B11" s="1">
        <v>-32.0</v>
      </c>
      <c r="C11" s="1">
        <v>1.0</v>
      </c>
      <c r="D11" s="1">
        <v>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88</v>
      </c>
      <c r="B12" s="1">
        <v>-32.0</v>
      </c>
      <c r="C12" s="1">
        <v>1.0</v>
      </c>
      <c r="D12" s="1">
        <v>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89</v>
      </c>
      <c r="B13" s="1">
        <v>-32.0</v>
      </c>
      <c r="C13" s="1">
        <v>1.0</v>
      </c>
      <c r="D13" s="1">
        <v>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90</v>
      </c>
      <c r="B14" s="1">
        <v>-32.0</v>
      </c>
      <c r="C14" s="1">
        <v>1.0</v>
      </c>
      <c r="D14" s="1">
        <v>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92</v>
      </c>
      <c r="B16" s="1">
        <v>0.0</v>
      </c>
      <c r="C16" s="1" t="s">
        <v>93</v>
      </c>
      <c r="D16" s="1" t="s">
        <v>94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95</v>
      </c>
      <c r="B17" s="1">
        <v>0.0</v>
      </c>
      <c r="C17" s="1" t="s">
        <v>93</v>
      </c>
      <c r="D17" s="1" t="s">
        <v>94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</v>
      </c>
      <c r="B18" s="1">
        <v>10.0</v>
      </c>
      <c r="C18" s="1">
        <v>25.0</v>
      </c>
      <c r="D18" s="1">
        <v>18.0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</v>
      </c>
      <c r="B19" s="1">
        <v>0.0</v>
      </c>
      <c r="C19" s="1" t="s">
        <v>93</v>
      </c>
      <c r="D19" s="1" t="s">
        <v>94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98</v>
      </c>
      <c r="B20" s="1">
        <v>0.0</v>
      </c>
      <c r="C20" s="1" t="s">
        <v>93</v>
      </c>
      <c r="D20" s="1" t="s">
        <v>94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99</v>
      </c>
      <c r="B21" s="1">
        <v>10.0</v>
      </c>
      <c r="C21" s="1">
        <v>25.0</v>
      </c>
      <c r="D21" s="1">
        <v>18.0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100</v>
      </c>
      <c r="B22" s="1">
        <v>0.0</v>
      </c>
      <c r="C22" s="1" t="s">
        <v>101</v>
      </c>
      <c r="D22" s="1" t="s">
        <v>102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>
        <v>0.0</v>
      </c>
      <c r="C23" s="1" t="s">
        <v>101</v>
      </c>
      <c r="D23" s="1" t="s">
        <v>102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104</v>
      </c>
      <c r="B25" s="1">
        <v>-23.0</v>
      </c>
      <c r="C25" s="1">
        <v>-1.0</v>
      </c>
      <c r="D25" s="1">
        <v>-2.0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105</v>
      </c>
      <c r="B26" s="1">
        <v>-23.0</v>
      </c>
      <c r="C26" s="1">
        <v>-1.0</v>
      </c>
      <c r="D26" s="1">
        <v>-2.0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106</v>
      </c>
      <c r="B27" s="1">
        <v>-20.0</v>
      </c>
      <c r="C27" s="1">
        <v>76.0</v>
      </c>
      <c r="D27" s="1">
        <v>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0.0</v>
      </c>
      <c r="C3" s="1" t="s">
        <v>109</v>
      </c>
      <c r="D3" s="1" t="s">
        <v>110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0.0</v>
      </c>
      <c r="C4" s="1" t="s">
        <v>112</v>
      </c>
      <c r="D4" s="1" t="s">
        <v>113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</v>
      </c>
      <c r="B5" s="1">
        <v>0.0</v>
      </c>
      <c r="C5" s="1" t="s">
        <v>115</v>
      </c>
      <c r="D5" s="1" t="s">
        <v>116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0.0</v>
      </c>
      <c r="C6" s="1" t="s">
        <v>115</v>
      </c>
      <c r="D6" s="1" t="s">
        <v>116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</v>
      </c>
      <c r="B8" s="1" t="s">
        <v>120</v>
      </c>
      <c r="C8" s="1" t="s">
        <v>121</v>
      </c>
      <c r="D8" s="1" t="s">
        <v>122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 t="s">
        <v>124</v>
      </c>
      <c r="C9" s="1" t="s">
        <v>125</v>
      </c>
      <c r="D9" s="1" t="s">
        <v>122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 t="s">
        <v>127</v>
      </c>
      <c r="C10" s="1" t="s">
        <v>128</v>
      </c>
      <c r="D10" s="1" t="s">
        <v>129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 t="s">
        <v>132</v>
      </c>
      <c r="C12" s="1" t="s">
        <v>133</v>
      </c>
      <c r="D12" s="1" t="s">
        <v>134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</v>
      </c>
      <c r="B13" s="1" t="s">
        <v>136</v>
      </c>
      <c r="C13" s="1" t="s">
        <v>137</v>
      </c>
      <c r="D13" s="1" t="s">
        <v>138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 t="s">
        <v>140</v>
      </c>
      <c r="C14" s="1" t="s">
        <v>141</v>
      </c>
      <c r="D14" s="1" t="s">
        <v>142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0.0</v>
      </c>
      <c r="C16" s="1" t="s">
        <v>145</v>
      </c>
      <c r="D16" s="1" t="s">
        <v>146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0.0</v>
      </c>
      <c r="C17" s="1" t="s">
        <v>145</v>
      </c>
      <c r="D17" s="1" t="s">
        <v>146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0.0</v>
      </c>
      <c r="C18" s="1" t="s">
        <v>149</v>
      </c>
      <c r="D18" s="1" t="s">
        <v>150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0.0</v>
      </c>
      <c r="C19" s="1" t="s">
        <v>149</v>
      </c>
      <c r="D19" s="1" t="s">
        <v>150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0.0</v>
      </c>
      <c r="C20" s="1" t="s">
        <v>149</v>
      </c>
      <c r="D20" s="1" t="s">
        <v>150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0.0</v>
      </c>
      <c r="C21" s="1">
        <v>0.0</v>
      </c>
      <c r="D21" s="1" t="s">
        <v>154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0.0</v>
      </c>
      <c r="C22" s="1" t="s">
        <v>156</v>
      </c>
      <c r="D22" s="1" t="s">
        <v>157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0.0</v>
      </c>
      <c r="C23" s="1" t="s">
        <v>159</v>
      </c>
      <c r="D23" s="1" t="s">
        <v>160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0.0</v>
      </c>
      <c r="C24" s="1" t="s">
        <v>159</v>
      </c>
      <c r="D24" s="1" t="s">
        <v>160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0.0</v>
      </c>
      <c r="C25" s="1" t="s">
        <v>163</v>
      </c>
      <c r="D25" s="1" t="s">
        <v>164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0.0</v>
      </c>
      <c r="C26" s="1">
        <v>0.0</v>
      </c>
      <c r="D26" s="1" t="s">
        <v>166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167</v>
      </c>
      <c r="B27" s="1">
        <v>0.0</v>
      </c>
      <c r="C27" s="1">
        <v>0.0</v>
      </c>
      <c r="D27" s="1" t="s">
        <v>166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1">
        <v>0.0</v>
      </c>
      <c r="C29" s="1">
        <v>0.0</v>
      </c>
      <c r="D29" s="1" t="s">
        <v>170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>
        <v>0.0</v>
      </c>
      <c r="C30" s="1">
        <v>0.0</v>
      </c>
      <c r="D30" s="1" t="s">
        <v>170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>
        <v>0.0</v>
      </c>
      <c r="C31" s="1">
        <v>0.0</v>
      </c>
      <c r="D31" s="1" t="s">
        <v>173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1">
        <v>0.0</v>
      </c>
      <c r="C32" s="1">
        <v>0.0</v>
      </c>
      <c r="D32" s="1" t="s">
        <v>173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>
        <v>0.0</v>
      </c>
      <c r="C33" s="1">
        <v>0.0</v>
      </c>
      <c r="D33" s="1" t="s">
        <v>173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>
        <v>0.0</v>
      </c>
      <c r="C34" s="1">
        <v>0.0</v>
      </c>
      <c r="D34" s="1" t="s">
        <v>177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0.0</v>
      </c>
      <c r="C35" s="1">
        <v>0.0</v>
      </c>
      <c r="D35" s="1" t="s">
        <v>179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>
        <v>0.0</v>
      </c>
      <c r="C36" s="1">
        <v>0.0</v>
      </c>
      <c r="D36" s="1" t="s">
        <v>179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>
        <v>0.0</v>
      </c>
      <c r="C37" s="1">
        <v>0.0</v>
      </c>
      <c r="D37" s="1" t="s">
        <v>182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183</v>
      </c>
      <c r="C1" s="1" t="s">
        <v>184</v>
      </c>
      <c r="D1" s="1" t="s">
        <v>185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186</v>
      </c>
      <c r="B2" s="1" t="s">
        <v>187</v>
      </c>
      <c r="C2" s="1" t="s">
        <v>188</v>
      </c>
      <c r="D2" s="1" t="s">
        <v>189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190</v>
      </c>
      <c r="B3" s="1" t="s">
        <v>191</v>
      </c>
      <c r="C3" s="1" t="s">
        <v>192</v>
      </c>
      <c r="D3" s="1" t="s">
        <v>193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194</v>
      </c>
      <c r="B4" s="1" t="s">
        <v>195</v>
      </c>
      <c r="C4" s="1" t="s">
        <v>196</v>
      </c>
      <c r="D4" s="1" t="s">
        <v>197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190</v>
      </c>
      <c r="B5" s="1" t="s">
        <v>191</v>
      </c>
      <c r="C5" s="1" t="s">
        <v>198</v>
      </c>
      <c r="D5" s="1" t="s">
        <v>199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200</v>
      </c>
      <c r="B6" s="1" t="s">
        <v>191</v>
      </c>
      <c r="C6" s="1" t="s">
        <v>201</v>
      </c>
      <c r="D6" s="1" t="s">
        <v>202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203</v>
      </c>
      <c r="B7" s="1" t="s">
        <v>204</v>
      </c>
      <c r="C7" s="1" t="s">
        <v>205</v>
      </c>
      <c r="D7" s="1" t="s">
        <v>206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207</v>
      </c>
      <c r="B8" s="1" t="s">
        <v>191</v>
      </c>
      <c r="C8" s="1" t="s">
        <v>191</v>
      </c>
      <c r="D8" s="1" t="s">
        <v>208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209</v>
      </c>
      <c r="B9" s="1" t="s">
        <v>191</v>
      </c>
      <c r="C9" s="1" t="s">
        <v>191</v>
      </c>
      <c r="D9" s="1" t="s">
        <v>191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210</v>
      </c>
      <c r="B10" s="1" t="s">
        <v>191</v>
      </c>
      <c r="C10" s="1" t="s">
        <v>191</v>
      </c>
      <c r="D10" s="1" t="s">
        <v>191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211</v>
      </c>
      <c r="B11" s="1" t="s">
        <v>191</v>
      </c>
      <c r="C11" s="1" t="s">
        <v>191</v>
      </c>
      <c r="D11" s="1" t="s">
        <v>191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212</v>
      </c>
      <c r="B12" s="1" t="s">
        <v>213</v>
      </c>
      <c r="C12" s="1" t="s">
        <v>214</v>
      </c>
      <c r="D12" s="1" t="s">
        <v>215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216</v>
      </c>
      <c r="B13" s="1" t="s">
        <v>191</v>
      </c>
      <c r="C13" s="1" t="s">
        <v>217</v>
      </c>
      <c r="D13" s="1" t="s">
        <v>218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219</v>
      </c>
      <c r="B14" s="1" t="s">
        <v>191</v>
      </c>
      <c r="C14" s="1" t="s">
        <v>220</v>
      </c>
      <c r="D14" s="1" t="s">
        <v>221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222</v>
      </c>
      <c r="B15" s="1" t="s">
        <v>191</v>
      </c>
      <c r="C15" s="1" t="s">
        <v>191</v>
      </c>
      <c r="D15" s="1" t="s">
        <v>191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223</v>
      </c>
      <c r="B16" s="1" t="s">
        <v>191</v>
      </c>
      <c r="C16" s="1" t="s">
        <v>191</v>
      </c>
      <c r="D16" s="1" t="s">
        <v>191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224</v>
      </c>
      <c r="B17" s="1" t="s">
        <v>191</v>
      </c>
      <c r="C17" s="1" t="s">
        <v>225</v>
      </c>
      <c r="D17" s="1" t="s">
        <v>226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227</v>
      </c>
      <c r="B18" s="1" t="s">
        <v>191</v>
      </c>
      <c r="C18" s="1" t="s">
        <v>191</v>
      </c>
      <c r="D18" s="1" t="s">
        <v>191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228</v>
      </c>
      <c r="B19" s="1" t="s">
        <v>191</v>
      </c>
      <c r="C19" s="1" t="s">
        <v>191</v>
      </c>
      <c r="D19" s="1" t="s">
        <v>191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229</v>
      </c>
      <c r="B20" s="1" t="s">
        <v>191</v>
      </c>
      <c r="C20" s="1" t="s">
        <v>191</v>
      </c>
      <c r="D20" s="1" t="s">
        <v>191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230</v>
      </c>
      <c r="B21" s="1" t="s">
        <v>231</v>
      </c>
      <c r="C21" s="1" t="s">
        <v>232</v>
      </c>
      <c r="D21" s="1" t="s">
        <v>233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234</v>
      </c>
      <c r="B22" s="1" t="s">
        <v>235</v>
      </c>
      <c r="C22" s="1" t="s">
        <v>236</v>
      </c>
      <c r="D22" s="1" t="s">
        <v>237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238</v>
      </c>
      <c r="B23" s="1" t="s">
        <v>239</v>
      </c>
      <c r="C23" s="1" t="s">
        <v>240</v>
      </c>
      <c r="D23" s="1" t="s">
        <v>241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242</v>
      </c>
      <c r="B24" s="1" t="s">
        <v>243</v>
      </c>
      <c r="C24" s="1" t="s">
        <v>244</v>
      </c>
      <c r="D24" s="1" t="s">
        <v>245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246</v>
      </c>
      <c r="B25" s="1" t="s">
        <v>247</v>
      </c>
      <c r="C25" s="1" t="s">
        <v>248</v>
      </c>
      <c r="D25" s="1" t="s">
        <v>249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250</v>
      </c>
      <c r="B26" s="1" t="s">
        <v>251</v>
      </c>
      <c r="C26" s="1" t="s">
        <v>252</v>
      </c>
      <c r="D26" s="1" t="s">
        <v>253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254</v>
      </c>
      <c r="B2" s="1" t="s">
        <v>255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256</v>
      </c>
      <c r="B3" s="1" t="s">
        <v>257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258</v>
      </c>
      <c r="B4" s="1" t="s">
        <v>259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260</v>
      </c>
      <c r="B5" s="1" t="s">
        <v>261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262</v>
      </c>
      <c r="B6" s="1" t="s">
        <v>263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264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265</v>
      </c>
      <c r="B8" s="1" t="s">
        <v>266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267</v>
      </c>
      <c r="B9" s="4" t="s">
        <v>268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269</v>
      </c>
      <c r="B10" s="1" t="s">
        <v>270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271</v>
      </c>
      <c r="B11" s="1" t="s">
        <v>272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273</v>
      </c>
      <c r="B12" s="1" t="s">
        <v>270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274</v>
      </c>
      <c r="B13" s="1" t="s">
        <v>275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276</v>
      </c>
      <c r="B14" s="1" t="s">
        <v>277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278</v>
      </c>
      <c r="B15" s="1" t="s">
        <v>275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279</v>
      </c>
      <c r="B16" s="1" t="s">
        <v>280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281</v>
      </c>
      <c r="B17" s="1" t="s">
        <v>282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283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284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285</v>
      </c>
      <c r="B20" s="1">
        <v>11.57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286</v>
      </c>
      <c r="B21" s="1">
        <v>11.43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287</v>
      </c>
      <c r="B22" s="1">
        <v>11.39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288</v>
      </c>
      <c r="B23" s="1">
        <v>11.51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289</v>
      </c>
      <c r="B24" s="1">
        <v>11.57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290</v>
      </c>
      <c r="B25" s="1">
        <v>11.43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291</v>
      </c>
      <c r="B26" s="1">
        <v>11.39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292</v>
      </c>
      <c r="B27" s="1">
        <v>11.51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293</v>
      </c>
      <c r="B28" s="1">
        <v>0.012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294</v>
      </c>
      <c r="B29" s="1">
        <v>47.458336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295</v>
      </c>
      <c r="B30" s="1">
        <v>8218.0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296</v>
      </c>
      <c r="B31" s="1">
        <v>8218.0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297</v>
      </c>
      <c r="B32" s="1">
        <v>3189.0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298</v>
      </c>
      <c r="B33" s="1">
        <v>1.60938432E8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299</v>
      </c>
      <c r="B34" s="1">
        <v>11.33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300</v>
      </c>
      <c r="B35" s="1">
        <v>12.34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301</v>
      </c>
      <c r="B36" s="1">
        <v>11.399818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302</v>
      </c>
      <c r="B37" s="1">
        <v>11.586498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303</v>
      </c>
      <c r="B38" s="1" t="s">
        <v>304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305</v>
      </c>
      <c r="B39" s="1">
        <v>1.6596552E8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306</v>
      </c>
      <c r="B40" s="1">
        <v>8379803.0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307</v>
      </c>
      <c r="B41" s="1">
        <v>1.38548E7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308</v>
      </c>
      <c r="B42" s="1">
        <v>55.0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309</v>
      </c>
      <c r="B43" s="1">
        <v>98.0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310</v>
      </c>
      <c r="B44" s="1">
        <v>1.7261856E9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311</v>
      </c>
      <c r="B45" s="1">
        <v>1.7289504E9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312</v>
      </c>
      <c r="B46" s="1">
        <v>0.39516997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313</v>
      </c>
      <c r="B47" s="1">
        <v>0.63607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314</v>
      </c>
      <c r="B48" s="1">
        <v>1.42798E7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315</v>
      </c>
      <c r="B49" s="1">
        <v>-1.16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316</v>
      </c>
      <c r="B50" s="1">
        <v>1.7039808E9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317</v>
      </c>
      <c r="B51" s="1">
        <v>1.7356032E9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318</v>
      </c>
      <c r="B52" s="1">
        <v>1.7118432E9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319</v>
      </c>
      <c r="B53" s="1">
        <v>-0.46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320</v>
      </c>
      <c r="B54" s="1">
        <v>3964034.0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321</v>
      </c>
      <c r="B55" s="1">
        <v>0.24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322</v>
      </c>
      <c r="B56" s="1">
        <v>0.0052956343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323</v>
      </c>
      <c r="B57" s="1">
        <v>0.22263205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324</v>
      </c>
      <c r="B58" s="1" t="s">
        <v>325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326</v>
      </c>
      <c r="B59" s="1" t="s">
        <v>327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328</v>
      </c>
      <c r="B60" s="1" t="s">
        <v>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329</v>
      </c>
      <c r="B61" s="1" t="s">
        <v>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330</v>
      </c>
      <c r="B62" s="1" t="s">
        <v>331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332</v>
      </c>
      <c r="B63" s="1" t="s">
        <v>333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334</v>
      </c>
      <c r="B64" s="1">
        <v>1.6407882E9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335</v>
      </c>
      <c r="B65" s="1" t="s">
        <v>336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337</v>
      </c>
      <c r="B66" s="1" t="s">
        <v>338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339</v>
      </c>
      <c r="B67" s="1" t="s">
        <v>340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341</v>
      </c>
      <c r="B68" s="1" t="s">
        <v>342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343</v>
      </c>
      <c r="B69" s="1">
        <v>-1.8E7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344</v>
      </c>
      <c r="B70" s="1">
        <v>11.39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345</v>
      </c>
      <c r="B71" s="1" t="s">
        <v>346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347</v>
      </c>
      <c r="B72" s="1">
        <v>19197.0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348</v>
      </c>
      <c r="B73" s="1">
        <v>0.001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349</v>
      </c>
      <c r="B74" s="1">
        <v>5046611.0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350</v>
      </c>
      <c r="B75" s="1">
        <v>0.002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351</v>
      </c>
      <c r="B76" s="1">
        <v>0.003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352</v>
      </c>
      <c r="B77" s="1">
        <v>-0.012940001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353</v>
      </c>
      <c r="B78" s="1">
        <v>1299194.0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354</v>
      </c>
      <c r="B79" s="1">
        <v>-125757.0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355</v>
      </c>
      <c r="B80" s="1">
        <v>-0.093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356</v>
      </c>
      <c r="B81" s="1" t="s">
        <v>304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357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42</v>
      </c>
      <c r="B3" s="1">
        <v>0.0</v>
      </c>
      <c r="C3" s="1">
        <v>-12.0</v>
      </c>
      <c r="D3" s="1">
        <v>81.0</v>
      </c>
      <c r="E3" s="1">
        <f>IF(D3*FORECAST(E2,B3:D3,B2:D2)&gt;0,FORECAST(E2,B3:D3,B2:D2),D3)*$X$1</f>
        <v>104</v>
      </c>
      <c r="F3" s="1">
        <f>IF(E3*FORECAST(F2,B3:E3,B2:E2)&gt;0,FORECAST(F2,B3:E3,B2:E2),E3)*$X$1</f>
        <v>144.5</v>
      </c>
      <c r="G3" s="1">
        <f>IF(F3*FORECAST(G2,B3:F3,B2:F2)&gt;0,FORECAST(G2,B3:F3,B2:F2),F3)*$X$1</f>
        <v>185</v>
      </c>
      <c r="H3" s="1">
        <f>IF(G3*FORECAST(H2,B3:G3,B2:G2)&gt;0,FORECAST(H2,B3:G3,B2:G2),G3)*$X$1</f>
        <v>225.5</v>
      </c>
      <c r="I3" s="1">
        <f>IF(H3*FORECAST(I2,B3:H3,B2:H2)&gt;0,FORECAST(I2,B3:H3,B2:H2),H3)*$X$1</f>
        <v>266</v>
      </c>
      <c r="J3" s="1">
        <f>IF(I3*FORECAST(J2,B3:I3,B2:I2)&gt;0,FORECAST(J2,B3:I3,B2:I2),I3)*$X$1</f>
        <v>306.5</v>
      </c>
      <c r="K3" s="1">
        <f>IF(J3*FORECAST(K2,B3:J3,B2:J2)&gt;0,FORECAST(K2,B3:J3,B2:J2),J3)*$X$1</f>
        <v>347</v>
      </c>
      <c r="L3" s="5">
        <f>IF(K3*FORECAST(L2,B3:K3,B2:K2)&gt;0,FORECAST(L2,B3:K3,B2:K2),K3)*$X$1</f>
        <v>387.5</v>
      </c>
      <c r="M3" s="5">
        <f>IF(L3*FORECAST(M2,B3:L3,B2:L2)&gt;0,FORECAST(M2,B3:L3,B2:L2),L3)*$X$1</f>
        <v>428</v>
      </c>
      <c r="N3" s="5">
        <f>IF(M3*FORECAST(N2,B3:M3,B2:M2)&gt;0,FORECAST(N2,B3:M3,B2:M2),M3)*$X$1</f>
        <v>468.5</v>
      </c>
      <c r="O3" s="5">
        <f>IF(N3*FORECAST(O2,B3:N3,B2:N2)&gt;0,FORECAST(O2,B3:N3,B2:N2),N3)*$X$1</f>
        <v>509</v>
      </c>
      <c r="P3" s="5">
        <f>IF(O3*FORECAST(P2,B3:O3,B2:O2)&gt;0,FORECAST(P2,B3:O3,B2:O2),O3)*$X$1</f>
        <v>549.5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</v>
      </c>
      <c r="B4" s="1">
        <v>-18.0</v>
      </c>
      <c r="C4" s="1">
        <v>8.0</v>
      </c>
      <c r="D4" s="1">
        <v>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358</v>
      </c>
      <c r="B5" s="1">
        <v>10.0</v>
      </c>
      <c r="C5" s="1">
        <v>25.0</v>
      </c>
      <c r="D5" s="1">
        <v>18.0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359</v>
      </c>
      <c r="L7" s="1">
        <f>IF(P3*FORECAST(P2,B3:P3,B2:P2)&gt;0,FORECAST(P2,B3:P3,B2:P2),O3)*$X$1 * (1+0.02)/(0.0789-0.02)</f>
        <v>9515.959253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360</v>
      </c>
      <c r="L8" s="6">
        <f t="array" ref="L8">NPV(0.0789,F3:P3)</f>
        <v>2272.295068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361</v>
      </c>
      <c r="L9" s="6">
        <f t="array" ref="L9">NPV(0.0789,F16:P16)</f>
        <v>4127.237393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362</v>
      </c>
      <c r="L10" s="6">
        <f>L8 + L9</f>
        <v>6399.532461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75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363</v>
      </c>
      <c r="L12" s="6">
        <f>L10 - L11</f>
        <v>6396.532461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364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355.3629145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9515.959253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-32.0</v>
      </c>
      <c r="C3" s="1">
        <v>1.0</v>
      </c>
      <c r="D3" s="1">
        <v>4.0</v>
      </c>
      <c r="E3" s="1">
        <f>IF(D3*FORECAST(E2,B3:D3,B2:D2)&gt;0,FORECAST(E2,B3:D3,B2:D2),D3)*$X$1</f>
        <v>27</v>
      </c>
      <c r="F3" s="1">
        <f>IF(E3*FORECAST(F2,B3:E3,B2:E2)&gt;0,FORECAST(F2,B3:E3,B2:E2),E3)*$X$1</f>
        <v>45</v>
      </c>
      <c r="G3" s="1">
        <f>IF(F3*FORECAST(G2,B3:F3,B2:F2)&gt;0,FORECAST(G2,B3:F3,B2:F2),F3)*$X$1</f>
        <v>63</v>
      </c>
      <c r="H3" s="1">
        <f>IF(G3*FORECAST(H2,B3:G3,B2:G2)&gt;0,FORECAST(H2,B3:G3,B2:G2),G3)*$X$1</f>
        <v>81</v>
      </c>
      <c r="I3" s="1">
        <f>IF(H3*FORECAST(I2,B3:H3,B2:H2)&gt;0,FORECAST(I2,B3:H3,B2:H2),H3)*$X$1</f>
        <v>99</v>
      </c>
      <c r="J3" s="1">
        <f>IF(I3*FORECAST(J2,B3:I3,B2:I2)&gt;0,FORECAST(J2,B3:I3,B2:I2),I3)*$X$1</f>
        <v>117</v>
      </c>
      <c r="K3" s="1">
        <f>IF(J3*FORECAST(K2,B3:J3,B2:J2)&gt;0,FORECAST(K2,B3:J3,B2:J2),J3)*$X$1</f>
        <v>135</v>
      </c>
      <c r="L3" s="5">
        <f>IF(K3*FORECAST(L2,B3:K3,B2:K2)&gt;0,FORECAST(L2,B3:K3,B2:K2),K3)*$X$1</f>
        <v>153</v>
      </c>
      <c r="M3" s="5">
        <f>IF(L3*FORECAST(M2,B3:L3,B2:L2)&gt;0,FORECAST(M2,B3:L3,B2:L2),L3)*$X$1</f>
        <v>171</v>
      </c>
      <c r="N3" s="5">
        <f>IF(M3*FORECAST(N2,B3:M3,B2:M2)&gt;0,FORECAST(N2,B3:M3,B2:M2),M3)*$X$1</f>
        <v>189</v>
      </c>
      <c r="O3" s="5">
        <f>IF(N3*FORECAST(O2,B3:N3,B2:N2)&gt;0,FORECAST(O2,B3:N3,B2:N2),N3)*$X$1</f>
        <v>207</v>
      </c>
      <c r="P3" s="5">
        <f>IF(O3*FORECAST(P2,B3:O3,B2:O2)&gt;0,FORECAST(P2,B3:O3,B2:O2),O3)*$X$1</f>
        <v>225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</v>
      </c>
      <c r="B4" s="1">
        <v>-18.0</v>
      </c>
      <c r="C4" s="1">
        <v>8.0</v>
      </c>
      <c r="D4" s="1">
        <v>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358</v>
      </c>
      <c r="B5" s="1">
        <v>10.0</v>
      </c>
      <c r="C5" s="1">
        <v>25.0</v>
      </c>
      <c r="D5" s="1">
        <v>18.0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359</v>
      </c>
      <c r="L7" s="1">
        <f>IF(P3*FORECAST(P2,B3:P3,B2:P2)&gt;0,FORECAST(P2,B3:P3,B2:P2),O3)*$X$1 * (1+0.02)/(0.0789-0.02)</f>
        <v>3896.434635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360</v>
      </c>
      <c r="L8" s="6">
        <f t="array" ref="L8">NPV(0.0789,F3:P3)</f>
        <v>871.9468228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361</v>
      </c>
      <c r="L9" s="6">
        <f t="array" ref="L9">NPV(0.0789,F16:P16)</f>
        <v>1689.951617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362</v>
      </c>
      <c r="L10" s="6">
        <f>L8 + L9</f>
        <v>2561.89844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75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363</v>
      </c>
      <c r="L12" s="6">
        <f>L10 - L11</f>
        <v>2558.89844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364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142.1610244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3896.434635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