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<sst xmlns="http://schemas.openxmlformats.org/spreadsheetml/2006/main" count="550" uniqueCount="490">
  <si>
    <t>ticker</t>
  </si>
  <si>
    <t>FLYE</t>
  </si>
  <si>
    <t>nombre</t>
  </si>
  <si>
    <t>FLY E GROUP INC</t>
  </si>
  <si>
    <t>empresa</t>
  </si>
  <si>
    <t>Auto, Truck &amp; Motorcycle Parts</t>
  </si>
  <si>
    <t>Open</t>
  </si>
  <si>
    <t>Target Price</t>
  </si>
  <si>
    <t>Upside</t>
  </si>
  <si>
    <t>433.90%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</si>
  <si>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</si>
  <si>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</si>
  <si>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</si>
  <si>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</si>
  <si>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</si>
  <si>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</si>
  <si>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</si>
  <si>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</si>
  <si>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</si>
  <si>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</si>
  <si>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</si>
  <si>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</si>
  <si>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</si>
  <si>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</si>
  <si>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</si>
  <si>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</si>
  <si>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</si>
  <si>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</si>
  <si>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</si>
  <si>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</si>
  <si>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</si>
  <si>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</si>
  <si>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</si>
  <si>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</si>
  <si>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</si>
  <si>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</si>
  <si>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</si>
  <si>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</si>
  <si>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</si>
  <si>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</si>
  <si>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</si>
  <si>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</si>
  <si>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</si>
  <si>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</si>
  <si>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</si>
  <si>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</si>
  <si>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</si>
  <si>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</si>
  <si>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</si>
  <si>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</si>
  <si>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</si>
  <si>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</si>
  <si>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</si>
  <si>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</si>
  <si>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</si>
  <si>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</si>
  <si>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</si>
  <si>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</si>
  <si>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</si>
  <si>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</si>
  <si>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</si>
  <si>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</si>
  <si>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</si>
  <si>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</si>
  <si>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</si>
  <si>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</si>
  <si>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</si>
  <si>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</si>
  <si>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</si>
  <si>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</si>
  <si>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</si>
  <si>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</si>
  <si>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</si>
  <si>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</si>
  <si>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</si>
  <si>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</si>
  <si>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</si>
  <si>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</si>
  <si>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</si>
  <si>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</si>
  <si>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</si>
  <si>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</si>
  <si>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</si>
  <si>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</si>
  <si>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</si>
  <si>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</si>
  <si>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</si>
  <si>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</si>
  <si>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</si>
  <si>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</si>
  <si>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0.11</t>
  </si>
  <si>
    <t>0.31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</si>
  <si>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</si>
  <si>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</si>
  <si>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</si>
  <si>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</si>
  <si>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</si>
  <si>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</si>
  <si>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</si>
  <si>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</si>
  <si>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Inventories - Others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</si>
  <si>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</si>
  <si>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</si>
  <si>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</si>
  <si>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</si>
  <si>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</si>
  <si>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</si>
  <si>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</si>
  <si>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</si>
  <si>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</si>
  <si>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</si>
  <si>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</si>
  <si>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</si>
  <si>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</si>
  <si>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</si>
  <si>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</si>
  <si>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</si>
  <si>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</si>
  <si>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</si>
  <si>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</si>
  <si>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</si>
  <si>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</si>
  <si>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</si>
  <si>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</si>
  <si>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</si>
  <si>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</si>
  <si>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0.09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</si>
  <si>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</si>
  <si>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</si>
  <si>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</si>
  <si>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</si>
  <si>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</si>
  <si>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</si>
  <si>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</si>
  <si>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EBITDA</t>
  </si>
  <si>
    <t>EBITA</t>
  </si>
  <si>
    <t>EBIT</t>
  </si>
  <si>
    <t>EBITDAR</t>
  </si>
  <si>
    <t>Effective Tax Rate - (Ratio)</t>
  </si>
  <si>
    <t>29.56</t>
  </si>
  <si>
    <t>37.35</t>
  </si>
  <si>
    <t>38.43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</si>
  <si>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</si>
  <si>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</si>
  <si>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</si>
  <si>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</si>
  <si>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</si>
  <si>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</si>
  <si>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</si>
  <si>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</si>
  <si>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</si>
  <si>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</si>
  <si>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</si>
  <si>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</si>
  <si>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</si>
  <si>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</si>
  <si>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</si>
  <si>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</si>
  <si>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</si>
  <si>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9.05</t>
  </si>
  <si>
    <t>8.81</t>
  </si>
  <si>
    <t>Return on Total Capital</t>
  </si>
  <si>
    <t>10.58</t>
  </si>
  <si>
    <t>10.12</t>
  </si>
  <si>
    <t>Return On Equity %</t>
  </si>
  <si>
    <t>76.12</t>
  </si>
  <si>
    <t>40.84</t>
  </si>
  <si>
    <t>Return on Common Equity</t>
  </si>
  <si>
    <t>Margin Analysis</t>
  </si>
  <si>
    <t>Gross Profit Margin %</t>
  </si>
  <si>
    <t>18.86</t>
  </si>
  <si>
    <t>38.07</t>
  </si>
  <si>
    <t>40.7</t>
  </si>
  <si>
    <t>SG&amp;A Margin</t>
  </si>
  <si>
    <t>15.21</t>
  </si>
  <si>
    <t>27.45</t>
  </si>
  <si>
    <t>30.57</t>
  </si>
  <si>
    <t>EBITDA Margin %</t>
  </si>
  <si>
    <t>4.2</t>
  </si>
  <si>
    <t>11.29</t>
  </si>
  <si>
    <t>10.98</t>
  </si>
  <si>
    <t>EBITA Margin %</t>
  </si>
  <si>
    <t>3.65</t>
  </si>
  <si>
    <t>10.62</t>
  </si>
  <si>
    <t>10.13</t>
  </si>
  <si>
    <t>EBIT Margin %</t>
  </si>
  <si>
    <t>Income From Continuing Operations Margin %</t>
  </si>
  <si>
    <t>2.37</t>
  </si>
  <si>
    <t>6.33</t>
  </si>
  <si>
    <t>5.88</t>
  </si>
  <si>
    <t>Net Income Margin %</t>
  </si>
  <si>
    <t>Net Avail. For Common Margin %</t>
  </si>
  <si>
    <t>Normalized Net Income Margin</t>
  </si>
  <si>
    <t>2.11</t>
  </si>
  <si>
    <t>6.32</t>
  </si>
  <si>
    <t>6.05</t>
  </si>
  <si>
    <t>Levered Free Cash Flow Margin</t>
  </si>
  <si>
    <t>12.39</t>
  </si>
  <si>
    <t>3.71</t>
  </si>
  <si>
    <t>Unlevered Free Cash Flow Margin</t>
  </si>
  <si>
    <t>12.67</t>
  </si>
  <si>
    <t>4.01</t>
  </si>
  <si>
    <t>Asset Turnover</t>
  </si>
  <si>
    <t>1.36</t>
  </si>
  <si>
    <t>1.39</t>
  </si>
  <si>
    <t>Fixed Assets Turnover</t>
  </si>
  <si>
    <t>2.23</t>
  </si>
  <si>
    <t>2.24</t>
  </si>
  <si>
    <t>Receivables Turnover (Average Receivables)</t>
  </si>
  <si>
    <t>75.09</t>
  </si>
  <si>
    <t>60.46</t>
  </si>
  <si>
    <t>Inventory Turnover (Average Inventory)</t>
  </si>
  <si>
    <t>3.19</t>
  </si>
  <si>
    <t>4.15</t>
  </si>
  <si>
    <t>Short Term Liquidity</t>
  </si>
  <si>
    <t>Current Ratio</t>
  </si>
  <si>
    <t>0.81</t>
  </si>
  <si>
    <t>1.12</t>
  </si>
  <si>
    <t>1.04</t>
  </si>
  <si>
    <t>Quick Ratio</t>
  </si>
  <si>
    <t>0.08</t>
  </si>
  <si>
    <t>0.18</t>
  </si>
  <si>
    <t>0.27</t>
  </si>
  <si>
    <t>Operating Cash Flow to Current Liabilities</t>
  </si>
  <si>
    <t>0</t>
  </si>
  <si>
    <t>0.36</t>
  </si>
  <si>
    <t>0.55</t>
  </si>
  <si>
    <t>Days Sales Outstanding (Average Receivables)</t>
  </si>
  <si>
    <t>4.86</t>
  </si>
  <si>
    <t>Days Outstanding Inventory (Average Inventory)</t>
  </si>
  <si>
    <t>114.28</t>
  </si>
  <si>
    <t>88.18</t>
  </si>
  <si>
    <t>Average Days Payable Outstanding</t>
  </si>
  <si>
    <t>29.87</t>
  </si>
  <si>
    <t>19.4</t>
  </si>
  <si>
    <t>Cash Conversion Cycle (Average Days)</t>
  </si>
  <si>
    <t>89.27</t>
  </si>
  <si>
    <t>74.83</t>
  </si>
  <si>
    <t>Long Term Solvency</t>
  </si>
  <si>
    <t>Total Debt/Equity</t>
  </si>
  <si>
    <t>497.27</t>
  </si>
  <si>
    <t>273.64</t>
  </si>
  <si>
    <t>Total Debt / Total Capital</t>
  </si>
  <si>
    <t>90.94</t>
  </si>
  <si>
    <t>83.26</t>
  </si>
  <si>
    <t>73.24</t>
  </si>
  <si>
    <t>LT Debt/Equity</t>
  </si>
  <si>
    <t>634.47</t>
  </si>
  <si>
    <t>394.03</t>
  </si>
  <si>
    <t>212.33</t>
  </si>
  <si>
    <t>Long-Term Debt / Total Capital</t>
  </si>
  <si>
    <t>57.49</t>
  </si>
  <si>
    <t>65.97</t>
  </si>
  <si>
    <t>56.83</t>
  </si>
  <si>
    <t>Total Liabilities / Total Assets</t>
  </si>
  <si>
    <t>92.35</t>
  </si>
  <si>
    <t>85.52</t>
  </si>
  <si>
    <t>76.6</t>
  </si>
  <si>
    <t>EBIT / Interest Expense</t>
  </si>
  <si>
    <t>23.05</t>
  </si>
  <si>
    <t>21.44</t>
  </si>
  <si>
    <t>EBITDA / Interest Expense</t>
  </si>
  <si>
    <t>47.86</t>
  </si>
  <si>
    <t>45.02</t>
  </si>
  <si>
    <t>(EBITDA - Capex) / Interest Expense</t>
  </si>
  <si>
    <t>43.44</t>
  </si>
  <si>
    <t>33.81</t>
  </si>
  <si>
    <t>Total Debt / EBITDA</t>
  </si>
  <si>
    <t>5.7</t>
  </si>
  <si>
    <t>2.59</t>
  </si>
  <si>
    <t>2.71</t>
  </si>
  <si>
    <t>Net Debt / EBITDA</t>
  </si>
  <si>
    <t>5.5</t>
  </si>
  <si>
    <t>2.51</t>
  </si>
  <si>
    <t>Total Debt / (EBITDA - Capex)</t>
  </si>
  <si>
    <t>6.82</t>
  </si>
  <si>
    <t>2.85</t>
  </si>
  <si>
    <t>3.61</t>
  </si>
  <si>
    <t>Net Debt / (EBITDA - Capex)</t>
  </si>
  <si>
    <t>6.58</t>
  </si>
  <si>
    <t>2.77</t>
  </si>
  <si>
    <t>3.34</t>
  </si>
  <si>
    <t>Growth Over Prior Year</t>
  </si>
  <si>
    <t>Total Revenues, 1 Yr. Growth %</t>
  </si>
  <si>
    <t>26.65</t>
  </si>
  <si>
    <t>47.9</t>
  </si>
  <si>
    <t>Gross Profit, 1 Yr. Growth %</t>
  </si>
  <si>
    <t>155.69</t>
  </si>
  <si>
    <t>58.11</t>
  </si>
  <si>
    <t>EBITDA, 1 Yr. Growth %</t>
  </si>
  <si>
    <t>240.04</t>
  </si>
  <si>
    <t>43.8</t>
  </si>
  <si>
    <t>EBITA, 1 Yr. Growth %</t>
  </si>
  <si>
    <t>268.37</t>
  </si>
  <si>
    <t>41.08</t>
  </si>
  <si>
    <t>EBIT, 1 Yr. Growth %</t>
  </si>
  <si>
    <t>Earnings From Cont. Operations, 1 Yr. Growth %</t>
  </si>
  <si>
    <t>237.87</t>
  </si>
  <si>
    <t>37.48</t>
  </si>
  <si>
    <t>Net Income, 1 Yr. Growth %</t>
  </si>
  <si>
    <t>Normalized Net Income, 1 Yr. Growth %</t>
  </si>
  <si>
    <t>279.9</t>
  </si>
  <si>
    <t>41.66</t>
  </si>
  <si>
    <t>Diluted EPS Before Extra, 1 Yr. Growth %</t>
  </si>
  <si>
    <t>Accounts Receivable, 1 Yr. Growth %</t>
  </si>
  <si>
    <t>867.59</t>
  </si>
  <si>
    <t>2.68</t>
  </si>
  <si>
    <t>Inventory, 1 Yr. Growth %</t>
  </si>
  <si>
    <t>-16.65</t>
  </si>
  <si>
    <t>39.73</t>
  </si>
  <si>
    <t>Net Property, Plant and Equip., 1 Yr. Growth %</t>
  </si>
  <si>
    <t>29.83</t>
  </si>
  <si>
    <t>60.73</t>
  </si>
  <si>
    <t>Total Assets, 1 Yr. Growth %</t>
  </si>
  <si>
    <t>17.75</t>
  </si>
  <si>
    <t>67.83</t>
  </si>
  <si>
    <t>Tangible Book Value, 1 Yr. Growth %</t>
  </si>
  <si>
    <t>122.88</t>
  </si>
  <si>
    <t>169.77</t>
  </si>
  <si>
    <t>Common Equity, 1 Yr. Growth %</t>
  </si>
  <si>
    <t>171.23</t>
  </si>
  <si>
    <t>Cash From Operations, 1 Yr. Growth %</t>
  </si>
  <si>
    <t>145.22</t>
  </si>
  <si>
    <t>Capital Expenditures, 1 Yr. Growth %</t>
  </si>
  <si>
    <t>36.89</t>
  </si>
  <si>
    <t>284.62</t>
  </si>
  <si>
    <t>Levered Free Cash Flow, 1 Yr. Growth %</t>
  </si>
  <si>
    <t>-55.69</t>
  </si>
  <si>
    <t>Unlevered Free Cash Flow, 1 Yr. Growth %</t>
  </si>
  <si>
    <t>-53.26</t>
  </si>
  <si>
    <t>Compound Annual Growth Rate Over Two Years</t>
  </si>
  <si>
    <t>Total Revenues, 2 Yr. CAGR %</t>
  </si>
  <si>
    <t>36.87</t>
  </si>
  <si>
    <t>Gross Profit, 2 Yr. CAGR %</t>
  </si>
  <si>
    <t>101.06</t>
  </si>
  <si>
    <t>EBITDA, 2 Yr. CAGR %</t>
  </si>
  <si>
    <t>121.13</t>
  </si>
  <si>
    <t>EBITA, 2 Yr. CAGR %</t>
  </si>
  <si>
    <t>127.97</t>
  </si>
  <si>
    <t>EBIT, 2 Yr. CAGR %</t>
  </si>
  <si>
    <t>127.91</t>
  </si>
  <si>
    <t>Earnings From Cont. Operations, 2 Yr. CAGR %</t>
  </si>
  <si>
    <t>115.52</t>
  </si>
  <si>
    <t>Net Income, 2 Yr. CAGR %</t>
  </si>
  <si>
    <t>Normalized Net Income, 2 Yr. CAGR %</t>
  </si>
  <si>
    <t>131.98</t>
  </si>
  <si>
    <t>Accounts Receivable, 2 Yr. CAGR %</t>
  </si>
  <si>
    <t>215.2</t>
  </si>
  <si>
    <t>Inventory, 2 Yr. CAGR %</t>
  </si>
  <si>
    <t>7.92</t>
  </si>
  <si>
    <t>Net Property, Plant and Equip., 2 Yr. CAGR %</t>
  </si>
  <si>
    <t>44.46</t>
  </si>
  <si>
    <t>Total Assets, 2 Yr. CAGR %</t>
  </si>
  <si>
    <t>40.58</t>
  </si>
  <si>
    <t>Tangible Book Value, 2 Yr. CAGR %</t>
  </si>
  <si>
    <t>145.21</t>
  </si>
  <si>
    <t>Common Equity, 2 Yr. CAGR %</t>
  </si>
  <si>
    <t>145.87</t>
  </si>
  <si>
    <t>Cash From Operations, 2 Yr. CAGR %</t>
  </si>
  <si>
    <t>Capital Expenditures, 2 Yr. CAGR %</t>
  </si>
  <si>
    <t>129.46</t>
  </si>
  <si>
    <t>address1</t>
  </si>
  <si>
    <t>136-40 39th Avenue</t>
  </si>
  <si>
    <t>city</t>
  </si>
  <si>
    <t>Flushing</t>
  </si>
  <si>
    <t>state</t>
  </si>
  <si>
    <t>NY</t>
  </si>
  <si>
    <t>zip</t>
  </si>
  <si>
    <t>11354</t>
  </si>
  <si>
    <t>country</t>
  </si>
  <si>
    <t>phone</t>
  </si>
  <si>
    <t>929 410 2770</t>
  </si>
  <si>
    <t>website</t>
  </si>
  <si>
    <t>https://flyebike.com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</si>
  <si>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</si>
  <si>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</si>
  <si>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</si>
  <si>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</si>
  <si>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</si>
  <si>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</si>
  <si>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</si>
  <si>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</si>
  <si>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</si>
  <si>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</si>
  <si>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</si>
  <si>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Fly-E Group, Inc. engages in the designing, installing, and selling of smart electric motorcycles (e-motorcycles), electric bikes, electric scooters, and related accessories under the Fly E-Bike brand in the United States and Canada. It offers e-mopeds, e-motorcycles, e-tricycles, e-bikes, and e-scooters; and traditional bikes. The company also provides accessories and spare parts, including raincoats, gloves, knee pads, storage baskets and tail boxes, smart phone holders, backrests, locks, and branded apparel; and upgrade components for wheels, shock absorbers, brake calipers, and carbon fiber body panels. It also operates retail stores; and offers repair, maintenance, bodywork, and other value added services. The company was founded in 2018 and is based in Flushing, New York.</t>
  </si>
  <si>
    <t>fullTimeEmployees</t>
  </si>
  <si>
    <t>companyOfficers</t>
  </si>
  <si>
    <t>[{'maxAge': 1, 'name': 'Mr. Zhou  Ou', 'age': 34, 'title': 'Founder, Chairman &amp; CEO', 'yearBorn': 1989, 'fiscalYear': 2024, 'totalPay': 100000, 'exercisedValue': 0, 'unexercisedValue': 0}, {'maxAge': 1, 'name': 'Ms. Shiwen  Feng', 'age': 27, 'title': 'CFO &amp; Director', 'yearBorn': 1996, 'fiscalYear': 2024, 'exercisedValue': 0, 'unexercisedValue': 0}, {'maxAge': 1, 'name': 'Mr. Rui  Feng', 'age': 38, 'title': 'Chief Operating Officer', 'yearBorn': 1985, 'fiscalYear': 2024, 'exercisedValue': 0, 'unexercisedValue': 0}, {'maxAge': 1, 'name': 'Mr. Ke  Zhang', 'age': 36, 'title': 'Chief Human Resource Officer', 'yearBorn': 1987,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</si>
  <si>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</si>
  <si>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</si>
  <si>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</si>
  <si>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</si>
  <si>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</si>
  <si>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</si>
  <si>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</si>
  <si>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</si>
  <si>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</si>
  <si>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</si>
  <si>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</si>
  <si>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</si>
  <si>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</si>
  <si>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</si>
  <si>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</si>
  <si>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</si>
  <si>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</si>
  <si>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</si>
  <si>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</si>
  <si>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</si>
  <si>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</si>
  <si>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</si>
  <si>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</si>
  <si>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</si>
  <si>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</si>
  <si>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</si>
  <si>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</si>
  <si>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</si>
  <si>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</si>
  <si>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</si>
  <si>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</si>
  <si>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</si>
  <si>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</si>
  <si>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</si>
  <si>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</si>
  <si>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</si>
  <si>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</si>
  <si>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</si>
  <si>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</si>
  <si>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</si>
  <si>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</si>
  <si>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</si>
  <si>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</si>
  <si>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</si>
  <si>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</si>
  <si>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</si>
  <si>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</si>
  <si>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</si>
  <si>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</si>
  <si>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</si>
  <si>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</si>
  <si>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</si>
  <si>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</si>
  <si>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</si>
  <si>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</si>
  <si>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</si>
  <si>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</si>
  <si>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</si>
  <si>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</si>
  <si>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</si>
  <si>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Fly-E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</si>
  <si>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</si>
  <si>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</si>
  <si>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</si>
  <si>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</si>
  <si>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</si>
  <si>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</si>
  <si>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</si>
  <si>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9078ef5d-ca28-3111-91d4-4b973c7275e1</t>
  </si>
  <si>
    <t>messageBoardId</t>
  </si>
  <si>
    <t>finmb_1858016936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</si>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</sst>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flyebik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3.940199631895366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1.6867024E7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40.0</v>
      </c>
      <c r="C2" s="1">
        <v>1.0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2.0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2.0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-20.0</v>
      </c>
      <c r="C7" s="1">
        <v>88.0</v>
      </c>
      <c r="D7" s="1">
        <v>63.0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16.0</v>
      </c>
      <c r="C8" s="1">
        <v>-47.0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33.0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-7.0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61.0</v>
      </c>
      <c r="C11" s="1">
        <v>22.0</v>
      </c>
      <c r="D11" s="1">
        <v>57.0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-92.0</v>
      </c>
      <c r="C12" s="1">
        <v>-2.0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1.0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-32.0</v>
      </c>
      <c r="C14" s="1">
        <v>-44.0</v>
      </c>
      <c r="D14" s="1">
        <v>-1.0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-32.0</v>
      </c>
      <c r="C17" s="1">
        <v>-44.0</v>
      </c>
      <c r="D17" s="1">
        <v>-3.0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53.0</v>
      </c>
      <c r="C18" s="1">
        <v>1.0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53.0</v>
      </c>
      <c r="C19" s="1">
        <v>1.0</v>
      </c>
      <c r="D19" s="1">
        <v>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13.0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-7.0</v>
      </c>
      <c r="D23" s="1">
        <v>-20.0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53.0</v>
      </c>
      <c r="C24" s="1">
        <v>-1.0</v>
      </c>
      <c r="D24" s="1">
        <v>-4.0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22.0</v>
      </c>
      <c r="C26" s="1">
        <v>-3.0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10.0</v>
      </c>
      <c r="D28" s="1">
        <v>15.0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3.0</v>
      </c>
      <c r="C29" s="1">
        <v>14.0</v>
      </c>
      <c r="D29" s="1">
        <v>43.0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2.0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2.0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29.0</v>
      </c>
      <c r="D32" s="1">
        <v>27.0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53.0</v>
      </c>
      <c r="C33" s="1">
        <v>-1.0</v>
      </c>
      <c r="D33" s="1">
        <v>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39.0</v>
      </c>
      <c r="C3" s="1">
        <v>35.0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39.0</v>
      </c>
      <c r="C4" s="1">
        <v>35.0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5.0</v>
      </c>
      <c r="C5" s="1">
        <v>52.0</v>
      </c>
      <c r="D5" s="1">
        <v>54.0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8.0</v>
      </c>
      <c r="C6" s="1">
        <v>0.0</v>
      </c>
      <c r="D6" s="1">
        <v>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14.0</v>
      </c>
      <c r="C7" s="1">
        <v>52.0</v>
      </c>
      <c r="D7" s="1">
        <v>72.0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4.0</v>
      </c>
      <c r="C8" s="1">
        <v>3.0</v>
      </c>
      <c r="D8" s="1">
        <v>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5.0</v>
      </c>
      <c r="C9" s="1">
        <v>78.0</v>
      </c>
      <c r="D9" s="1">
        <v>50.0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0.0</v>
      </c>
      <c r="D10" s="1">
        <v>14.0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5.0</v>
      </c>
      <c r="C11" s="1">
        <v>5.0</v>
      </c>
      <c r="D11" s="1">
        <v>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8.0</v>
      </c>
      <c r="C12" s="1">
        <v>11.0</v>
      </c>
      <c r="D12" s="1">
        <v>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-10.0</v>
      </c>
      <c r="C13" s="1">
        <v>-25.0</v>
      </c>
      <c r="D13" s="1">
        <v>-41.0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8.0</v>
      </c>
      <c r="C14" s="1">
        <v>11.0</v>
      </c>
      <c r="D14" s="1">
        <v>17.0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0.0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66.0</v>
      </c>
      <c r="C16" s="1">
        <v>21.0</v>
      </c>
      <c r="D16" s="1">
        <v>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0.0</v>
      </c>
      <c r="C17" s="1">
        <v>7.0</v>
      </c>
      <c r="D17" s="1">
        <v>50.0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29.0</v>
      </c>
      <c r="C18" s="1">
        <v>42.0</v>
      </c>
      <c r="D18" s="1">
        <v>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14.0</v>
      </c>
      <c r="C19" s="1">
        <v>17.0</v>
      </c>
      <c r="D19" s="1">
        <v>28.0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1.0</v>
      </c>
      <c r="C21" s="1">
        <v>1.0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39.0</v>
      </c>
      <c r="C22" s="1">
        <v>29.0</v>
      </c>
      <c r="D22" s="1">
        <v>59.0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2.0</v>
      </c>
      <c r="C23" s="1">
        <v>33.0</v>
      </c>
      <c r="D23" s="1">
        <v>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41.0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1.0</v>
      </c>
      <c r="C25" s="1">
        <v>1.0</v>
      </c>
      <c r="D25" s="1">
        <v>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73.0</v>
      </c>
      <c r="C26" s="1">
        <v>95.0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7.0</v>
      </c>
      <c r="C27" s="1">
        <v>7.0</v>
      </c>
      <c r="D27" s="1">
        <v>32.0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6.0</v>
      </c>
      <c r="C28" s="1">
        <v>4.0</v>
      </c>
      <c r="D28" s="1">
        <v>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0.0</v>
      </c>
      <c r="C29" s="1">
        <v>87.0</v>
      </c>
      <c r="D29" s="1">
        <v>41.0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7.0</v>
      </c>
      <c r="C30" s="1">
        <v>8.0</v>
      </c>
      <c r="D30" s="1">
        <v>13.0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13.0</v>
      </c>
      <c r="C31" s="1">
        <v>14.0</v>
      </c>
      <c r="D31" s="1">
        <v>22.0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2.0</v>
      </c>
      <c r="C32" s="1">
        <v>2.0</v>
      </c>
      <c r="D32" s="1">
        <v>22.0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0.0</v>
      </c>
      <c r="C33" s="1">
        <v>0.0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1.0</v>
      </c>
      <c r="C34" s="1">
        <v>2.0</v>
      </c>
      <c r="D34" s="1">
        <v>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0.0</v>
      </c>
      <c r="C35" s="1">
        <v>0.0</v>
      </c>
      <c r="D35" s="1">
        <v>-23.0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1.0</v>
      </c>
      <c r="C36" s="1">
        <v>2.0</v>
      </c>
      <c r="D36" s="1">
        <v>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1.0</v>
      </c>
      <c r="C37" s="1">
        <v>2.0</v>
      </c>
      <c r="D37" s="1">
        <v>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14.0</v>
      </c>
      <c r="C38" s="1">
        <v>17.0</v>
      </c>
      <c r="D38" s="1">
        <v>28.0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0.0</v>
      </c>
      <c r="C40" s="1">
        <v>22.0</v>
      </c>
      <c r="D40" s="1">
        <v>24.0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0.0</v>
      </c>
      <c r="C41" s="1">
        <v>22.0</v>
      </c>
      <c r="D41" s="1">
        <v>22.0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0.0</v>
      </c>
      <c r="C42" s="1" t="s">
        <v>90</v>
      </c>
      <c r="D42" s="1" t="s">
        <v>91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1.0</v>
      </c>
      <c r="C43" s="1">
        <v>2.0</v>
      </c>
      <c r="D43" s="1">
        <v>6.0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0.0</v>
      </c>
      <c r="C44" s="1" t="s">
        <v>90</v>
      </c>
      <c r="D44" s="1" t="s">
        <v>91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11.0</v>
      </c>
      <c r="C45" s="1">
        <v>12.0</v>
      </c>
      <c r="D45" s="1">
        <v>18.0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10.0</v>
      </c>
      <c r="C46" s="1">
        <v>12.0</v>
      </c>
      <c r="D46" s="1">
        <v>17.0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10.0</v>
      </c>
      <c r="C47" s="1">
        <v>18.0</v>
      </c>
      <c r="D47" s="1">
        <v>26.0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97</v>
      </c>
      <c r="B48" s="1">
        <v>0.0</v>
      </c>
      <c r="C48" s="1">
        <v>3.0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98</v>
      </c>
      <c r="B49" s="1">
        <v>0.0</v>
      </c>
      <c r="C49" s="1">
        <v>0.0</v>
      </c>
      <c r="D49" s="1">
        <v>1.0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99</v>
      </c>
      <c r="B50" s="1">
        <v>2.0</v>
      </c>
      <c r="C50" s="1">
        <v>2.0</v>
      </c>
      <c r="D50" s="1">
        <v>2.0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100</v>
      </c>
      <c r="B51" s="1">
        <v>2.0</v>
      </c>
      <c r="C51" s="1">
        <v>1.0</v>
      </c>
      <c r="D51" s="1">
        <v>1.0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101</v>
      </c>
      <c r="B52" s="1">
        <v>26.0</v>
      </c>
      <c r="C52" s="1">
        <v>46.0</v>
      </c>
      <c r="D52" s="1">
        <v>91.0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102</v>
      </c>
      <c r="B53" s="1">
        <v>0.0</v>
      </c>
      <c r="C53" s="1">
        <v>42.0</v>
      </c>
      <c r="D53" s="1">
        <v>57.0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103</v>
      </c>
      <c r="B54" s="1">
        <v>0.0</v>
      </c>
      <c r="C54" s="1">
        <v>24.0</v>
      </c>
      <c r="D54" s="1">
        <v>27.0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17.0</v>
      </c>
      <c r="C2" s="1">
        <v>21.0</v>
      </c>
      <c r="D2" s="1">
        <v>32.0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17.0</v>
      </c>
      <c r="C3" s="1">
        <v>21.0</v>
      </c>
      <c r="D3" s="1">
        <v>32.0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13.0</v>
      </c>
      <c r="C4" s="1">
        <v>13.0</v>
      </c>
      <c r="D4" s="1">
        <v>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3.0</v>
      </c>
      <c r="C5" s="1">
        <v>8.0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2.0</v>
      </c>
      <c r="C6" s="1">
        <v>5.0</v>
      </c>
      <c r="D6" s="1">
        <v>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2.0</v>
      </c>
      <c r="C7" s="1">
        <v>5.0</v>
      </c>
      <c r="D7" s="1">
        <v>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62.0</v>
      </c>
      <c r="C8" s="1">
        <v>2.0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0.0</v>
      </c>
      <c r="C9" s="1">
        <v>-10.0</v>
      </c>
      <c r="D9" s="1">
        <v>-15.0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0.0</v>
      </c>
      <c r="C10" s="1">
        <v>-10.0</v>
      </c>
      <c r="D10" s="1">
        <v>-15.0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-4.0</v>
      </c>
      <c r="C11" s="1">
        <v>-1.0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57.0</v>
      </c>
      <c r="C12" s="1">
        <v>2.0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0.0</v>
      </c>
      <c r="C13" s="1">
        <v>0.0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57.0</v>
      </c>
      <c r="C14" s="1">
        <v>2.0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17.0</v>
      </c>
      <c r="C15" s="1">
        <v>82.0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40.0</v>
      </c>
      <c r="C16" s="1">
        <v>1.0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40.0</v>
      </c>
      <c r="C17" s="1">
        <v>1.0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40.0</v>
      </c>
      <c r="C18" s="1">
        <v>1.0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40.0</v>
      </c>
      <c r="C19" s="1">
        <v>1.0</v>
      </c>
      <c r="D19" s="1">
        <v>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40.0</v>
      </c>
      <c r="C20" s="1">
        <v>1.0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0.0</v>
      </c>
      <c r="C22" s="1" t="s">
        <v>125</v>
      </c>
      <c r="D22" s="1" t="s">
        <v>126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0.0</v>
      </c>
      <c r="C23" s="1" t="s">
        <v>125</v>
      </c>
      <c r="D23" s="1" t="s">
        <v>126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0.0</v>
      </c>
      <c r="C24" s="1">
        <v>22.0</v>
      </c>
      <c r="D24" s="1">
        <v>22.0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>
        <v>0.0</v>
      </c>
      <c r="C25" s="1" t="s">
        <v>125</v>
      </c>
      <c r="D25" s="1" t="s">
        <v>126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>
        <v>0.0</v>
      </c>
      <c r="C26" s="1" t="s">
        <v>125</v>
      </c>
      <c r="D26" s="1" t="s">
        <v>126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>
        <v>0.0</v>
      </c>
      <c r="C27" s="1">
        <v>22.0</v>
      </c>
      <c r="D27" s="1">
        <v>22.0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0.0</v>
      </c>
      <c r="C28" s="1" t="s">
        <v>125</v>
      </c>
      <c r="D28" s="1" t="s">
        <v>126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0.0</v>
      </c>
      <c r="C29" s="1" t="s">
        <v>125</v>
      </c>
      <c r="D29" s="1" t="s">
        <v>126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>
        <v>72.0</v>
      </c>
      <c r="C31" s="1">
        <v>2.0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>
        <v>62.0</v>
      </c>
      <c r="C32" s="1">
        <v>2.0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62.0</v>
      </c>
      <c r="C33" s="1">
        <v>2.0</v>
      </c>
      <c r="D33" s="1">
        <v>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1.0</v>
      </c>
      <c r="C34" s="1">
        <v>4.0</v>
      </c>
      <c r="D34" s="1">
        <v>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 t="s">
        <v>139</v>
      </c>
      <c r="C35" s="1" t="s">
        <v>140</v>
      </c>
      <c r="D35" s="1" t="s">
        <v>141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65.0</v>
      </c>
      <c r="C36" s="1">
        <v>37.0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65.0</v>
      </c>
      <c r="C37" s="1">
        <v>37.0</v>
      </c>
      <c r="D37" s="1">
        <v>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-48.0</v>
      </c>
      <c r="C38" s="1">
        <v>44.0</v>
      </c>
      <c r="D38" s="1">
        <v>21.0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1">
        <v>0.0</v>
      </c>
      <c r="C39" s="1">
        <v>0.0</v>
      </c>
      <c r="D39" s="1">
        <v>-4.0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1">
        <v>-48.0</v>
      </c>
      <c r="C40" s="1">
        <v>44.0</v>
      </c>
      <c r="D40" s="1">
        <v>17.0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36.0</v>
      </c>
      <c r="C41" s="1">
        <v>1.0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1">
        <v>5.0</v>
      </c>
      <c r="C43" s="1">
        <v>4.0</v>
      </c>
      <c r="D43" s="1">
        <v>6.0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0.0</v>
      </c>
      <c r="C44" s="1">
        <v>0.0</v>
      </c>
      <c r="D44" s="1">
        <v>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1.0</v>
      </c>
      <c r="C45" s="1">
        <v>1.0</v>
      </c>
      <c r="D45" s="1">
        <v>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152</v>
      </c>
      <c r="B46" s="1">
        <v>52.0</v>
      </c>
      <c r="C46" s="1">
        <v>2.0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153</v>
      </c>
      <c r="B47" s="1">
        <v>0.0</v>
      </c>
      <c r="C47" s="1">
        <v>0.0</v>
      </c>
      <c r="D47" s="1">
        <v>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154</v>
      </c>
      <c r="B48" s="1">
        <v>1.0</v>
      </c>
      <c r="C48" s="1">
        <v>2.0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155</v>
      </c>
      <c r="B49" s="1">
        <v>0.0</v>
      </c>
      <c r="C49" s="1">
        <v>15.0</v>
      </c>
      <c r="D49" s="1">
        <v>26.0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156</v>
      </c>
      <c r="B50" s="1">
        <v>0.0</v>
      </c>
      <c r="C50" s="1">
        <v>2.0</v>
      </c>
      <c r="D50" s="1">
        <v>3.0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0.0</v>
      </c>
      <c r="C3" s="1" t="s">
        <v>159</v>
      </c>
      <c r="D3" s="1" t="s">
        <v>160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167</v>
      </c>
      <c r="B6" s="1">
        <v>0.0</v>
      </c>
      <c r="C6" s="1" t="s">
        <v>165</v>
      </c>
      <c r="D6" s="1" t="s">
        <v>166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173</v>
      </c>
      <c r="B9" s="1" t="s">
        <v>174</v>
      </c>
      <c r="C9" s="1" t="s">
        <v>175</v>
      </c>
      <c r="D9" s="1" t="s">
        <v>176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177</v>
      </c>
      <c r="B10" s="1" t="s">
        <v>178</v>
      </c>
      <c r="C10" s="1" t="s">
        <v>179</v>
      </c>
      <c r="D10" s="1" t="s">
        <v>180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1" t="s">
        <v>182</v>
      </c>
      <c r="C11" s="1" t="s">
        <v>183</v>
      </c>
      <c r="D11" s="1" t="s">
        <v>184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185</v>
      </c>
      <c r="B12" s="1" t="s">
        <v>182</v>
      </c>
      <c r="C12" s="1" t="s">
        <v>183</v>
      </c>
      <c r="D12" s="1" t="s">
        <v>163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 t="s">
        <v>187</v>
      </c>
      <c r="C13" s="1" t="s">
        <v>188</v>
      </c>
      <c r="D13" s="1" t="s">
        <v>189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190</v>
      </c>
      <c r="B14" s="1" t="s">
        <v>187</v>
      </c>
      <c r="C14" s="1" t="s">
        <v>188</v>
      </c>
      <c r="D14" s="1" t="s">
        <v>189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 t="s">
        <v>187</v>
      </c>
      <c r="C15" s="1" t="s">
        <v>188</v>
      </c>
      <c r="D15" s="1" t="s">
        <v>189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192</v>
      </c>
      <c r="B16" s="1" t="s">
        <v>193</v>
      </c>
      <c r="C16" s="1" t="s">
        <v>194</v>
      </c>
      <c r="D16" s="1" t="s">
        <v>195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 t="s">
        <v>197</v>
      </c>
      <c r="D17" s="1" t="s">
        <v>198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199</v>
      </c>
      <c r="B18" s="1">
        <v>0.0</v>
      </c>
      <c r="C18" s="1" t="s">
        <v>200</v>
      </c>
      <c r="D18" s="1" t="s">
        <v>201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>
        <v>0.0</v>
      </c>
      <c r="C20" s="1" t="s">
        <v>203</v>
      </c>
      <c r="D20" s="1" t="s">
        <v>204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205</v>
      </c>
      <c r="B21" s="1">
        <v>0.0</v>
      </c>
      <c r="C21" s="1" t="s">
        <v>206</v>
      </c>
      <c r="D21" s="1" t="s">
        <v>207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1">
        <v>0.0</v>
      </c>
      <c r="C22" s="1" t="s">
        <v>209</v>
      </c>
      <c r="D22" s="1" t="s">
        <v>210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211</v>
      </c>
      <c r="B23" s="1">
        <v>0.0</v>
      </c>
      <c r="C23" s="1" t="s">
        <v>212</v>
      </c>
      <c r="D23" s="1" t="s">
        <v>213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 t="s">
        <v>216</v>
      </c>
      <c r="C25" s="1" t="s">
        <v>217</v>
      </c>
      <c r="D25" s="1" t="s">
        <v>218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219</v>
      </c>
      <c r="B26" s="1" t="s">
        <v>220</v>
      </c>
      <c r="C26" s="1" t="s">
        <v>221</v>
      </c>
      <c r="D26" s="1" t="s">
        <v>222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223</v>
      </c>
      <c r="B27" s="1" t="s">
        <v>224</v>
      </c>
      <c r="C27" s="1" t="s">
        <v>225</v>
      </c>
      <c r="D27" s="1" t="s">
        <v>226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227</v>
      </c>
      <c r="B28" s="1">
        <v>0.0</v>
      </c>
      <c r="C28" s="1" t="s">
        <v>228</v>
      </c>
      <c r="D28" s="1" t="s">
        <v>195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229</v>
      </c>
      <c r="B29" s="1">
        <v>0.0</v>
      </c>
      <c r="C29" s="1" t="s">
        <v>230</v>
      </c>
      <c r="D29" s="1" t="s">
        <v>231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232</v>
      </c>
      <c r="B30" s="1">
        <v>0.0</v>
      </c>
      <c r="C30" s="1" t="s">
        <v>233</v>
      </c>
      <c r="D30" s="1" t="s">
        <v>234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235</v>
      </c>
      <c r="B31" s="1">
        <v>0.0</v>
      </c>
      <c r="C31" s="1" t="s">
        <v>236</v>
      </c>
      <c r="D31" s="1" t="s">
        <v>237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239</v>
      </c>
      <c r="B33" s="1">
        <v>0.0</v>
      </c>
      <c r="C33" s="1" t="s">
        <v>240</v>
      </c>
      <c r="D33" s="1" t="s">
        <v>241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242</v>
      </c>
      <c r="B34" s="1" t="s">
        <v>243</v>
      </c>
      <c r="C34" s="1" t="s">
        <v>244</v>
      </c>
      <c r="D34" s="1" t="s">
        <v>245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246</v>
      </c>
      <c r="B35" s="1" t="s">
        <v>247</v>
      </c>
      <c r="C35" s="1" t="s">
        <v>248</v>
      </c>
      <c r="D35" s="1" t="s">
        <v>249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250</v>
      </c>
      <c r="B36" s="1" t="s">
        <v>251</v>
      </c>
      <c r="C36" s="1" t="s">
        <v>252</v>
      </c>
      <c r="D36" s="1" t="s">
        <v>253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254</v>
      </c>
      <c r="B37" s="1" t="s">
        <v>255</v>
      </c>
      <c r="C37" s="1" t="s">
        <v>256</v>
      </c>
      <c r="D37" s="1" t="s">
        <v>257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258</v>
      </c>
      <c r="B38" s="1">
        <v>0.0</v>
      </c>
      <c r="C38" s="1" t="s">
        <v>259</v>
      </c>
      <c r="D38" s="1" t="s">
        <v>260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261</v>
      </c>
      <c r="B39" s="1">
        <v>0.0</v>
      </c>
      <c r="C39" s="1" t="s">
        <v>262</v>
      </c>
      <c r="D39" s="1" t="s">
        <v>263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264</v>
      </c>
      <c r="B40" s="1">
        <v>0.0</v>
      </c>
      <c r="C40" s="1" t="s">
        <v>265</v>
      </c>
      <c r="D40" s="1" t="s">
        <v>266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267</v>
      </c>
      <c r="B41" s="1" t="s">
        <v>268</v>
      </c>
      <c r="C41" s="1" t="s">
        <v>269</v>
      </c>
      <c r="D41" s="1" t="s">
        <v>270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271</v>
      </c>
      <c r="B42" s="1" t="s">
        <v>272</v>
      </c>
      <c r="C42" s="1" t="s">
        <v>273</v>
      </c>
      <c r="D42" s="1" t="s">
        <v>273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274</v>
      </c>
      <c r="B43" s="1" t="s">
        <v>275</v>
      </c>
      <c r="C43" s="1" t="s">
        <v>276</v>
      </c>
      <c r="D43" s="1" t="s">
        <v>277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 t="s">
        <v>279</v>
      </c>
      <c r="C44" s="1" t="s">
        <v>280</v>
      </c>
      <c r="D44" s="1" t="s">
        <v>281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283</v>
      </c>
      <c r="B46" s="1">
        <v>0.0</v>
      </c>
      <c r="C46" s="1" t="s">
        <v>284</v>
      </c>
      <c r="D46" s="1" t="s">
        <v>285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286</v>
      </c>
      <c r="B47" s="1">
        <v>0.0</v>
      </c>
      <c r="C47" s="1" t="s">
        <v>287</v>
      </c>
      <c r="D47" s="1" t="s">
        <v>288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289</v>
      </c>
      <c r="B48" s="1">
        <v>0.0</v>
      </c>
      <c r="C48" s="1" t="s">
        <v>290</v>
      </c>
      <c r="D48" s="1" t="s">
        <v>291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292</v>
      </c>
      <c r="B49" s="1">
        <v>0.0</v>
      </c>
      <c r="C49" s="1" t="s">
        <v>293</v>
      </c>
      <c r="D49" s="1" t="s">
        <v>294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295</v>
      </c>
      <c r="B50" s="1">
        <v>0.0</v>
      </c>
      <c r="C50" s="1" t="s">
        <v>293</v>
      </c>
      <c r="D50" s="1">
        <v>41.0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296</v>
      </c>
      <c r="B51" s="1">
        <v>0.0</v>
      </c>
      <c r="C51" s="1" t="s">
        <v>297</v>
      </c>
      <c r="D51" s="1" t="s">
        <v>298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299</v>
      </c>
      <c r="B52" s="1">
        <v>0.0</v>
      </c>
      <c r="C52" s="1" t="s">
        <v>297</v>
      </c>
      <c r="D52" s="1" t="s">
        <v>298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300</v>
      </c>
      <c r="B53" s="1">
        <v>0.0</v>
      </c>
      <c r="C53" s="1" t="s">
        <v>301</v>
      </c>
      <c r="D53" s="1" t="s">
        <v>302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303</v>
      </c>
      <c r="B54" s="1">
        <v>0.0</v>
      </c>
      <c r="C54" s="1">
        <v>0.0</v>
      </c>
      <c r="D54" s="1" t="s">
        <v>298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304</v>
      </c>
      <c r="B55" s="1">
        <v>0.0</v>
      </c>
      <c r="C55" s="1" t="s">
        <v>305</v>
      </c>
      <c r="D55" s="1" t="s">
        <v>306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307</v>
      </c>
      <c r="B56" s="1">
        <v>0.0</v>
      </c>
      <c r="C56" s="1" t="s">
        <v>308</v>
      </c>
      <c r="D56" s="1" t="s">
        <v>309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310</v>
      </c>
      <c r="B57" s="1">
        <v>0.0</v>
      </c>
      <c r="C57" s="1" t="s">
        <v>311</v>
      </c>
      <c r="D57" s="1" t="s">
        <v>312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313</v>
      </c>
      <c r="B58" s="1">
        <v>0.0</v>
      </c>
      <c r="C58" s="1" t="s">
        <v>314</v>
      </c>
      <c r="D58" s="1" t="s">
        <v>315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316</v>
      </c>
      <c r="B59" s="1">
        <v>0.0</v>
      </c>
      <c r="C59" s="1" t="s">
        <v>317</v>
      </c>
      <c r="D59" s="1" t="s">
        <v>318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319</v>
      </c>
      <c r="B60" s="1">
        <v>0.0</v>
      </c>
      <c r="C60" s="1" t="s">
        <v>317</v>
      </c>
      <c r="D60" s="1" t="s">
        <v>320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321</v>
      </c>
      <c r="B61" s="1">
        <v>0.0</v>
      </c>
      <c r="C61" s="1">
        <v>1.0</v>
      </c>
      <c r="D61" s="1" t="s">
        <v>322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323</v>
      </c>
      <c r="B62" s="1">
        <v>0.0</v>
      </c>
      <c r="C62" s="1" t="s">
        <v>324</v>
      </c>
      <c r="D62" s="1" t="s">
        <v>325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326</v>
      </c>
      <c r="B63" s="1">
        <v>0.0</v>
      </c>
      <c r="C63" s="1">
        <v>0.0</v>
      </c>
      <c r="D63" s="1" t="s">
        <v>327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328</v>
      </c>
      <c r="B64" s="1">
        <v>0.0</v>
      </c>
      <c r="C64" s="1">
        <v>0.0</v>
      </c>
      <c r="D64" s="1" t="s">
        <v>329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331</v>
      </c>
      <c r="B66" s="1">
        <v>0.0</v>
      </c>
      <c r="C66" s="1">
        <v>0.0</v>
      </c>
      <c r="D66" s="1" t="s">
        <v>332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333</v>
      </c>
      <c r="B67" s="1">
        <v>0.0</v>
      </c>
      <c r="C67" s="1">
        <v>0.0</v>
      </c>
      <c r="D67" s="1" t="s">
        <v>334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335</v>
      </c>
      <c r="B68" s="1">
        <v>0.0</v>
      </c>
      <c r="C68" s="1">
        <v>0.0</v>
      </c>
      <c r="D68" s="1" t="s">
        <v>336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337</v>
      </c>
      <c r="B69" s="1">
        <v>0.0</v>
      </c>
      <c r="C69" s="1">
        <v>0.0</v>
      </c>
      <c r="D69" s="1" t="s">
        <v>338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339</v>
      </c>
      <c r="B70" s="1">
        <v>0.0</v>
      </c>
      <c r="C70" s="1">
        <v>0.0</v>
      </c>
      <c r="D70" s="1" t="s">
        <v>340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341</v>
      </c>
      <c r="B71" s="1">
        <v>0.0</v>
      </c>
      <c r="C71" s="1">
        <v>0.0</v>
      </c>
      <c r="D71" s="1" t="s">
        <v>342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343</v>
      </c>
      <c r="B72" s="1">
        <v>0.0</v>
      </c>
      <c r="C72" s="1">
        <v>0.0</v>
      </c>
      <c r="D72" s="1" t="s">
        <v>342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344</v>
      </c>
      <c r="B73" s="1">
        <v>0.0</v>
      </c>
      <c r="C73" s="1">
        <v>0.0</v>
      </c>
      <c r="D73" s="1" t="s">
        <v>345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346</v>
      </c>
      <c r="B74" s="1">
        <v>0.0</v>
      </c>
      <c r="C74" s="1">
        <v>0.0</v>
      </c>
      <c r="D74" s="1" t="s">
        <v>347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348</v>
      </c>
      <c r="B75" s="1">
        <v>0.0</v>
      </c>
      <c r="C75" s="1">
        <v>0.0</v>
      </c>
      <c r="D75" s="1" t="s">
        <v>349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350</v>
      </c>
      <c r="B76" s="1">
        <v>0.0</v>
      </c>
      <c r="C76" s="1">
        <v>0.0</v>
      </c>
      <c r="D76" s="1" t="s">
        <v>351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352</v>
      </c>
      <c r="B77" s="1">
        <v>0.0</v>
      </c>
      <c r="C77" s="1">
        <v>0.0</v>
      </c>
      <c r="D77" s="1" t="s">
        <v>353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354</v>
      </c>
      <c r="B78" s="1">
        <v>0.0</v>
      </c>
      <c r="C78" s="1">
        <v>0.0</v>
      </c>
      <c r="D78" s="1" t="s">
        <v>355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356</v>
      </c>
      <c r="B79" s="1">
        <v>0.0</v>
      </c>
      <c r="C79" s="1">
        <v>0.0</v>
      </c>
      <c r="D79" s="1" t="s">
        <v>357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358</v>
      </c>
      <c r="B80" s="1">
        <v>0.0</v>
      </c>
      <c r="C80" s="1">
        <v>0.0</v>
      </c>
      <c r="D80" s="1">
        <v>0.0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359</v>
      </c>
      <c r="B81" s="1">
        <v>0.0</v>
      </c>
      <c r="C81" s="1">
        <v>0.0</v>
      </c>
      <c r="D81" s="1" t="s">
        <v>360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361</v>
      </c>
      <c r="B2" s="1" t="s">
        <v>362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363</v>
      </c>
      <c r="B3" s="1" t="s">
        <v>364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365</v>
      </c>
      <c r="B4" s="1" t="s">
        <v>366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367</v>
      </c>
      <c r="B5" s="1" t="s">
        <v>368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370</v>
      </c>
      <c r="B7" s="1" t="s">
        <v>371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372</v>
      </c>
      <c r="B8" s="4" t="s">
        <v>373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374</v>
      </c>
      <c r="B9" s="1" t="s">
        <v>375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376</v>
      </c>
      <c r="B10" s="1" t="s">
        <v>377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378</v>
      </c>
      <c r="B11" s="1" t="s">
        <v>375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379</v>
      </c>
      <c r="B12" s="1" t="s">
        <v>380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381</v>
      </c>
      <c r="B13" s="1" t="s">
        <v>382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383</v>
      </c>
      <c r="B14" s="1" t="s">
        <v>380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384</v>
      </c>
      <c r="B15" s="1" t="s">
        <v>385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386</v>
      </c>
      <c r="B16" s="1">
        <v>57.0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387</v>
      </c>
      <c r="B17" s="1" t="s">
        <v>388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389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390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391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392</v>
      </c>
      <c r="B21" s="1">
        <v>0.7852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393</v>
      </c>
      <c r="B22" s="1">
        <v>0.738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394</v>
      </c>
      <c r="B23" s="1">
        <v>0.63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395</v>
      </c>
      <c r="B24" s="1">
        <v>0.75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396</v>
      </c>
      <c r="B25" s="1">
        <v>0.7852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397</v>
      </c>
      <c r="B26" s="1">
        <v>0.738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398</v>
      </c>
      <c r="B27" s="1">
        <v>0.63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399</v>
      </c>
      <c r="B28" s="1">
        <v>0.75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400</v>
      </c>
      <c r="B29" s="1">
        <v>1546994.0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401</v>
      </c>
      <c r="B30" s="1">
        <v>1546994.0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402</v>
      </c>
      <c r="B31" s="1">
        <v>1738429.0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403</v>
      </c>
      <c r="B32" s="1">
        <v>9171000.0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404</v>
      </c>
      <c r="B33" s="1">
        <v>9171000.0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405</v>
      </c>
      <c r="B34" s="1">
        <v>0.6671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406</v>
      </c>
      <c r="B35" s="1">
        <v>0.7203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407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408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409</v>
      </c>
      <c r="B38" s="1">
        <v>1.6867024E7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410</v>
      </c>
      <c r="B39" s="1">
        <v>0.382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411</v>
      </c>
      <c r="B40" s="1">
        <v>7.62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412</v>
      </c>
      <c r="B41" s="1">
        <v>0.5232235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413</v>
      </c>
      <c r="B42" s="1">
        <v>0.55434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414</v>
      </c>
      <c r="B43" s="1">
        <v>1.6588767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415</v>
      </c>
      <c r="B44" s="1" t="s">
        <v>416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417</v>
      </c>
      <c r="B45" s="1">
        <v>2.7790682E7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418</v>
      </c>
      <c r="B46" s="1">
        <v>0.03956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419</v>
      </c>
      <c r="B47" s="1">
        <v>2917553.0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420</v>
      </c>
      <c r="B48" s="1">
        <v>2.45875E7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421</v>
      </c>
      <c r="B49" s="1">
        <v>264700.0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422</v>
      </c>
      <c r="B50" s="1">
        <v>347820.0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423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424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425</v>
      </c>
      <c r="B53" s="1">
        <v>0.0108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426</v>
      </c>
      <c r="B54" s="1">
        <v>0.68448997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427</v>
      </c>
      <c r="B55" s="1">
        <v>0.0092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428</v>
      </c>
      <c r="B56" s="1">
        <v>0.8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429</v>
      </c>
      <c r="B57" s="1">
        <v>0.0341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430</v>
      </c>
      <c r="B58" s="1">
        <v>2.45875E7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431</v>
      </c>
      <c r="B59" s="1">
        <v>0.308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432</v>
      </c>
      <c r="B60" s="1">
        <v>2.2272727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433</v>
      </c>
      <c r="B61" s="1">
        <v>1.7118432E9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434</v>
      </c>
      <c r="B62" s="1">
        <v>1.7433792E9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435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436</v>
      </c>
      <c r="B64" s="1">
        <v>1275271.0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437</v>
      </c>
      <c r="B65" s="1">
        <v>-0.02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438</v>
      </c>
      <c r="B66" s="1">
        <v>0.862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439</v>
      </c>
      <c r="B67" s="1">
        <v>10.09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440</v>
      </c>
      <c r="B68" s="1">
        <v>-0.85648537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441</v>
      </c>
      <c r="B69" s="1">
        <v>0.24749029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442</v>
      </c>
      <c r="B70" s="1" t="s">
        <v>443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444</v>
      </c>
      <c r="B71" s="1" t="s">
        <v>445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446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447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448</v>
      </c>
      <c r="B74" s="1" t="s">
        <v>449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450</v>
      </c>
      <c r="B75" s="1" t="s">
        <v>449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451</v>
      </c>
      <c r="B76" s="1">
        <v>1.7176806E9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452</v>
      </c>
      <c r="B77" s="1" t="s">
        <v>453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454</v>
      </c>
      <c r="B78" s="1" t="s">
        <v>455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456</v>
      </c>
      <c r="B79" s="1" t="s">
        <v>457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458</v>
      </c>
      <c r="B80" s="1" t="s">
        <v>459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460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461</v>
      </c>
      <c r="B82" s="1">
        <v>0.686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462</v>
      </c>
      <c r="B83" s="1" t="s">
        <v>463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464</v>
      </c>
      <c r="B84" s="1">
        <v>4467868.0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465</v>
      </c>
      <c r="B85" s="1">
        <v>0.182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466</v>
      </c>
      <c r="B86" s="1">
        <v>2754204.0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467</v>
      </c>
      <c r="B87" s="1">
        <v>1.8268264E7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468</v>
      </c>
      <c r="B88" s="1">
        <v>0.792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469</v>
      </c>
      <c r="B89" s="1">
        <v>2.248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470</v>
      </c>
      <c r="B90" s="1">
        <v>3.2236746E7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471</v>
      </c>
      <c r="B91" s="1">
        <v>122.025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472</v>
      </c>
      <c r="B92" s="1">
        <v>1.455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473</v>
      </c>
      <c r="B93" s="1">
        <v>0.05505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474</v>
      </c>
      <c r="B94" s="1">
        <v>0.12557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475</v>
      </c>
      <c r="B95" s="1">
        <v>-2007696.0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476</v>
      </c>
      <c r="B96" s="1">
        <v>-1033279.0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477</v>
      </c>
      <c r="B97" s="1">
        <v>0.004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478</v>
      </c>
      <c r="B98" s="1">
        <v>0.41826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479</v>
      </c>
      <c r="B99" s="1">
        <v>0.085439995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480</v>
      </c>
      <c r="B100" s="1">
        <v>-0.0057800002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481</v>
      </c>
      <c r="B101" s="1" t="s">
        <v>416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482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2.0</v>
      </c>
      <c r="D3" s="1">
        <v>1.0</v>
      </c>
      <c r="E3" s="1">
        <f>IF(D3*FORECAST(E2,B3:D3,B2:D2)&gt;0,FORECAST(E2,B3:D3,B2:D2),D3)*$X$1</f>
        <v>2</v>
      </c>
      <c r="F3" s="1">
        <f>IF(E3*FORECAST(F2,B3:E3,B2:E2)&gt;0,FORECAST(F2,B3:E3,B2:E2),E3)*$X$1</f>
        <v>2.5</v>
      </c>
      <c r="G3" s="1">
        <f>IF(F3*FORECAST(G2,B3:F3,B2:F2)&gt;0,FORECAST(G2,B3:F3,B2:F2),F3)*$X$1</f>
        <v>3</v>
      </c>
      <c r="H3" s="1">
        <f>IF(G3*FORECAST(H2,B3:G3,B2:G2)&gt;0,FORECAST(H2,B3:G3,B2:G2),G3)*$X$1</f>
        <v>3.5</v>
      </c>
      <c r="I3" s="1">
        <f>IF(H3*FORECAST(I2,B3:H3,B2:H2)&gt;0,FORECAST(I2,B3:H3,B2:H2),H3)*$X$1</f>
        <v>4</v>
      </c>
      <c r="J3" s="1">
        <f>IF(I3*FORECAST(J2,B3:I3,B2:I2)&gt;0,FORECAST(J2,B3:I3,B2:I2),I3)*$X$1</f>
        <v>4.5</v>
      </c>
      <c r="K3" s="1">
        <f>IF(J3*FORECAST(K2,B3:J3,B2:J2)&gt;0,FORECAST(K2,B3:J3,B2:J2),J3)*$X$1</f>
        <v>5</v>
      </c>
      <c r="L3" s="5">
        <f>IF(K3*FORECAST(L2,B3:K3,B2:K2)&gt;0,FORECAST(L2,B3:K3,B2:K2),K3)*$X$1</f>
        <v>5.5</v>
      </c>
      <c r="M3" s="5">
        <f>IF(L3*FORECAST(M2,B3:L3,B2:L2)&gt;0,FORECAST(M2,B3:L3,B2:L2),L3)*$X$1</f>
        <v>6</v>
      </c>
      <c r="N3" s="5">
        <f>IF(M3*FORECAST(N2,B3:M3,B2:M2)&gt;0,FORECAST(N2,B3:M3,B2:M2),M3)*$X$1</f>
        <v>6.5</v>
      </c>
      <c r="O3" s="5">
        <f>IF(N3*FORECAST(O2,B3:N3,B2:N2)&gt;0,FORECAST(O2,B3:N3,B2:N2),N3)*$X$1</f>
        <v>7</v>
      </c>
      <c r="P3" s="5">
        <f>IF(O3*FORECAST(P2,B3:O3,B2:O2)&gt;0,FORECAST(P2,B3:O3,B2:O2),O3)*$X$1</f>
        <v>7.5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10.0</v>
      </c>
      <c r="C4" s="1">
        <v>12.0</v>
      </c>
      <c r="D4" s="1">
        <v>17.0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483</v>
      </c>
      <c r="B5" s="1">
        <v>0.0</v>
      </c>
      <c r="C5" s="1">
        <v>22.0</v>
      </c>
      <c r="D5" s="1">
        <v>22.0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484</v>
      </c>
      <c r="L7" s="1">
        <f>IF(P3*FORECAST(P2,B3:P3,B2:P2)&gt;0,FORECAST(P2,B3:P3,B2:P2),O3)*$X$1 * (1+0.02)/(0.0789-0.02)</f>
        <v>129.8811545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485</v>
      </c>
      <c r="L8" s="6">
        <f t="array" ref="L8">NPV(0.0789,F3:P3)</f>
        <v>33.19226868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486</v>
      </c>
      <c r="L9" s="6">
        <f t="array" ref="L9">NPV(0.0789,F16:P16)</f>
        <v>56.33172057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487</v>
      </c>
      <c r="L10" s="6">
        <f>L8 + L9</f>
        <v>89.52398925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488</v>
      </c>
      <c r="L12" s="6">
        <f>L10 - L11</f>
        <v>72.52398925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489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3.296544966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129.8811545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40.0</v>
      </c>
      <c r="C3" s="1">
        <v>1.0</v>
      </c>
      <c r="D3" s="1">
        <v>1.0</v>
      </c>
      <c r="E3" s="1">
        <f>IF(D3*FORECAST(E2,B3:D3,B2:D2)&gt;0,FORECAST(E2,B3:D3,B2:D2),D3)*$X$1</f>
        <v>1</v>
      </c>
      <c r="F3" s="1">
        <f>IF(E3*FORECAST(F2,B3:E3,B2:E2)&gt;0,FORECAST(F2,B3:E3,B2:E2),E3)*$X$1</f>
        <v>1</v>
      </c>
      <c r="G3" s="1">
        <f>IF(F3*FORECAST(G2,B3:F3,B2:F2)&gt;0,FORECAST(G2,B3:F3,B2:F2),F3)*$X$1</f>
        <v>1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5">
        <f>IF(K3*FORECAST(L2,B3:K3,B2:K2)&gt;0,FORECAST(L2,B3:K3,B2:K2),K3)*$X$1</f>
        <v>1</v>
      </c>
      <c r="M3" s="5">
        <f>IF(L3*FORECAST(M2,B3:L3,B2:L2)&gt;0,FORECAST(M2,B3:L3,B2:L2),L3)*$X$1</f>
        <v>1</v>
      </c>
      <c r="N3" s="5">
        <f>IF(M3*FORECAST(N2,B3:M3,B2:M2)&gt;0,FORECAST(N2,B3:M3,B2:M2),M3)*$X$1</f>
        <v>1</v>
      </c>
      <c r="O3" s="5">
        <f>IF(N3*FORECAST(O2,B3:N3,B2:N2)&gt;0,FORECAST(O2,B3:N3,B2:N2),N3)*$X$1</f>
        <v>1</v>
      </c>
      <c r="P3" s="5">
        <f>IF(O3*FORECAST(P2,B3:O3,B2:O2)&gt;0,FORECAST(P2,B3:O3,B2:O2),O3)*$X$1</f>
        <v>1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10.0</v>
      </c>
      <c r="C4" s="1">
        <v>12.0</v>
      </c>
      <c r="D4" s="1">
        <v>17.0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483</v>
      </c>
      <c r="B5" s="1">
        <v>0.0</v>
      </c>
      <c r="C5" s="1">
        <v>22.0</v>
      </c>
      <c r="D5" s="1">
        <v>22.0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484</v>
      </c>
      <c r="L7" s="1">
        <f>IF(P3*FORECAST(P2,B3:P3,B2:P2)&gt;0,FORECAST(P2,B3:P3,B2:P2),O3)*$X$1 * (1+0.02)/(0.0789-0.02)</f>
        <v>17.31748727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485</v>
      </c>
      <c r="L8" s="6">
        <f t="array" ref="L8">NPV(0.0789,F3:P3)</f>
        <v>7.177218882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486</v>
      </c>
      <c r="L9" s="6">
        <f t="array" ref="L9">NPV(0.0789,F16:P16)</f>
        <v>7.510896075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487</v>
      </c>
      <c r="L10" s="6">
        <f>L8 + L9</f>
        <v>14.68811496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488</v>
      </c>
      <c r="L12" s="6">
        <f>L10 - L11</f>
        <v>-2.311885043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489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-0.1050856838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17.31748727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