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<sst xmlns="http://schemas.openxmlformats.org/spreadsheetml/2006/main" count="375" uniqueCount="309">
  <si>
    <t>ticker</t>
  </si>
  <si>
    <t>DECA</t>
  </si>
  <si>
    <t>nombre</t>
  </si>
  <si>
    <t>DENALI CAPITAL ACQUISITIO</t>
  </si>
  <si>
    <t>empresa</t>
  </si>
  <si>
    <t>Investment Holding Companies</t>
  </si>
  <si>
    <t>Open</t>
  </si>
  <si>
    <t>Target Price</t>
  </si>
  <si>
    <t>Upside</t>
  </si>
  <si>
    <t>8772.10%</t>
  </si>
  <si>
    <t>Country</t>
  </si>
  <si>
    <t>United States</t>
  </si>
  <si>
    <t>Market Cap</t>
  </si>
  <si>
    <t>Book Value</t>
  </si>
  <si>
    <t>Pe ratio</t>
  </si>
  <si>
    <t>No encontrado</t>
  </si>
  <si>
    <t>Dividend Ratio</t>
  </si>
  <si>
    <t>Fiscal Period: December</t>
  </si>
  <si>
    <t>Net Income</t>
  </si>
  <si>
    <t>Other Operating Activities, Total</t>
  </si>
  <si>
    <t>Change In Accounts Payable</t>
  </si>
  <si>
    <t>Change in Other Net Operating Assets</t>
  </si>
  <si>
    <t>Cash from Operations</t>
  </si>
  <si>
    <t>Other Investing Activities, Total</t>
  </si>
  <si>
    <t>Cash from Investing</t>
  </si>
  <si>
    <t>Short Term Debt Issued, Total</t>
  </si>
  <si>
    <t>Total Debt Issued</t>
  </si>
  <si>
    <t>Short 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</si>
  <si>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</si>
  <si>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</si>
  <si>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</si>
  <si>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</si>
  <si>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</si>
  <si>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Net Change in Cash</t>
  </si>
  <si>
    <t>Supplemental Items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</si>
  <si>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</si>
  <si>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</si>
  <si>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</si>
  <si>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</si>
  <si>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</si>
  <si>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</si>
  <si>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</si>
  <si>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Prepaid Expenses</t>
  </si>
  <si>
    <t>Total Current Assets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</si>
  <si>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</si>
  <si>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</si>
  <si>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</si>
  <si>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</si>
  <si>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</si>
  <si>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</si>
  <si>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Total Current Liabilities</t>
  </si>
  <si>
    <t>Other Non Current Liabilities</t>
  </si>
  <si>
    <t>Total Liabilities</t>
  </si>
  <si>
    <t>Common Stock, Total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</si>
  <si>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</si>
  <si>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</si>
  <si>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</si>
  <si>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</si>
  <si>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</si>
  <si>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</si>
  <si>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</si>
  <si>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-0.3</t>
  </si>
  <si>
    <t>-1.16</t>
  </si>
  <si>
    <t>Tangible Book Value</t>
  </si>
  <si>
    <t>Tangible Book Value Per Share</t>
  </si>
  <si>
    <t>Total Debt</t>
  </si>
  <si>
    <t>0</t>
  </si>
  <si>
    <t>Net Debt</t>
  </si>
  <si>
    <t>Account Code - Inventory Valuation</t>
  </si>
  <si>
    <t>Selling General &amp; Admin Expenses, Total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</si>
  <si>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</si>
  <si>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</si>
  <si>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</si>
  <si>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</si>
  <si>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</si>
  <si>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EBT, Excl.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</si>
  <si>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</si>
  <si>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</si>
  <si>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</si>
  <si>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</si>
  <si>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</si>
  <si>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</si>
  <si>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</si>
  <si>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</si>
  <si>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-0.05</t>
  </si>
  <si>
    <t>0.06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</si>
  <si>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</si>
  <si>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</si>
  <si>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</si>
  <si>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</si>
  <si>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</si>
  <si>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</si>
  <si>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-0.03</t>
  </si>
  <si>
    <t>0.04</t>
  </si>
  <si>
    <t>Normalized Diluted EPS</t>
  </si>
  <si>
    <t>EBITA</t>
  </si>
  <si>
    <t>EBIT</t>
  </si>
  <si>
    <t>Normalized Net Income</t>
  </si>
  <si>
    <t>Profitability</t>
  </si>
  <si>
    <t>Return on Assets</t>
  </si>
  <si>
    <t>-2.9</t>
  </si>
  <si>
    <t>Return on Total Capital</t>
  </si>
  <si>
    <t>40.75</t>
  </si>
  <si>
    <t>Return On Equity %</t>
  </si>
  <si>
    <t>-10.95</t>
  </si>
  <si>
    <t>Return on Common Equity</t>
  </si>
  <si>
    <t>Short Term Liquidity</t>
  </si>
  <si>
    <t>Current Ratio</t>
  </si>
  <si>
    <t>0.7</t>
  </si>
  <si>
    <t>Quick Ratio</t>
  </si>
  <si>
    <t>0.63</t>
  </si>
  <si>
    <t>Operating Cash Flow to Current Liabilities</t>
  </si>
  <si>
    <t>-0.33</t>
  </si>
  <si>
    <t>-0.11</t>
  </si>
  <si>
    <t>Long Term Solvency</t>
  </si>
  <si>
    <t>Total Debt/Equity</t>
  </si>
  <si>
    <t>-21.94</t>
  </si>
  <si>
    <t>Total Debt / Total Capital</t>
  </si>
  <si>
    <t>-28.11</t>
  </si>
  <si>
    <t>Total Liabilities / Total Assets</t>
  </si>
  <si>
    <t>103.79</t>
  </si>
  <si>
    <t>116.34</t>
  </si>
  <si>
    <t>EBIT / Interest Expense</t>
  </si>
  <si>
    <t>-85.99</t>
  </si>
  <si>
    <t>Growth Over Prior Year</t>
  </si>
  <si>
    <t>EBITA, 1 Yr. Growth %</t>
  </si>
  <si>
    <t>93.41</t>
  </si>
  <si>
    <t>EBIT, 1 Yr. Growth %</t>
  </si>
  <si>
    <t>Earnings From Cont. Operations, 1 Yr. Growth %</t>
  </si>
  <si>
    <t>-250.82</t>
  </si>
  <si>
    <t>Net Income, 1 Yr. Growth %</t>
  </si>
  <si>
    <t>Normalized Net Income, 1 Yr. Growth %</t>
  </si>
  <si>
    <t>Diluted EPS Before Extra, 1 Yr. Growth %</t>
  </si>
  <si>
    <t>-225.21</t>
  </si>
  <si>
    <t>Total Assets, 1 Yr. Growth %</t>
  </si>
  <si>
    <t>-41.25</t>
  </si>
  <si>
    <t>Tangible Book Value, 1 Yr. Growth %</t>
  </si>
  <si>
    <t>153.17</t>
  </si>
  <si>
    <t>Common Equity, 1 Yr. Growth %</t>
  </si>
  <si>
    <t>Cash From Operations, 1 Yr. Growth %</t>
  </si>
  <si>
    <t>48.51</t>
  </si>
  <si>
    <t>2022</t>
  </si>
  <si>
    <t>2023</t>
  </si>
  <si>
    <t>Capitalization
                                    1</t>
  </si>
  <si>
    <t>111.4</t>
  </si>
  <si>
    <t>72.31</t>
  </si>
  <si>
    <t>Change</t>
  </si>
  <si>
    <t>-</t>
  </si>
  <si>
    <t>-35.07%</t>
  </si>
  <si>
    <t>Enterprise Value (EV)
                                    1</t>
  </si>
  <si>
    <t>110.5</t>
  </si>
  <si>
    <t>73.93</t>
  </si>
  <si>
    <t>-33.13%</t>
  </si>
  <si>
    <t>P/E ratio</t>
  </si>
  <si>
    <t>-203x</t>
  </si>
  <si>
    <t>161x</t>
  </si>
  <si>
    <t>PBR</t>
  </si>
  <si>
    <t>-34x</t>
  </si>
  <si>
    <t>-8.73x</t>
  </si>
  <si>
    <t>PEG</t>
  </si>
  <si>
    <t>-1x</t>
  </si>
  <si>
    <t>Capitalization / Revenue</t>
  </si>
  <si>
    <t>EV / Revenue</t>
  </si>
  <si>
    <t>EV / EBITDA</t>
  </si>
  <si>
    <t>EV / EBIT</t>
  </si>
  <si>
    <t>-67.4x</t>
  </si>
  <si>
    <t>-23.3x</t>
  </si>
  <si>
    <t>EV / FCF</t>
  </si>
  <si>
    <t>129,410,918x</t>
  </si>
  <si>
    <t>FCF Yield</t>
  </si>
  <si>
    <t>0%</t>
  </si>
  <si>
    <t>Dividend per Share
                                    2</t>
  </si>
  <si>
    <t>Rate of return</t>
  </si>
  <si>
    <t>EPS
                                    2</t>
  </si>
  <si>
    <t>-0.0506</t>
  </si>
  <si>
    <t>0.0633</t>
  </si>
  <si>
    <t>Distribution rate</t>
  </si>
  <si>
    <t>Net sales</t>
  </si>
  <si>
    <t>EBITDA</t>
  </si>
  <si>
    <t>EBIT
                                    1</t>
  </si>
  <si>
    <t>-1.641</t>
  </si>
  <si>
    <t>-3.174</t>
  </si>
  <si>
    <t>Net income
                                    1</t>
  </si>
  <si>
    <t>-0.4194</t>
  </si>
  <si>
    <t>0.6325</t>
  </si>
  <si>
    <t>Net Debt
                                    1</t>
  </si>
  <si>
    <t>-0.8197</t>
  </si>
  <si>
    <t>1.613</t>
  </si>
  <si>
    <t>Reference price
                                    2</t>
  </si>
  <si>
    <t>10.29</t>
  </si>
  <si>
    <t>10.17</t>
  </si>
  <si>
    <t>Nbr of stocks (in thousands)</t>
  </si>
  <si>
    <t>10,823</t>
  </si>
  <si>
    <t>7,110</t>
  </si>
  <si>
    <t>Announcement Date</t>
  </si>
  <si>
    <t>3/17/23</t>
  </si>
  <si>
    <t>4/1/24</t>
  </si>
  <si>
    <t>address1</t>
  </si>
  <si>
    <t>437 Madison Avenue</t>
  </si>
  <si>
    <t>address2</t>
  </si>
  <si>
    <t>27th Floor</t>
  </si>
  <si>
    <t>city</t>
  </si>
  <si>
    <t>New York</t>
  </si>
  <si>
    <t>state</t>
  </si>
  <si>
    <t>NY</t>
  </si>
  <si>
    <t>zip</t>
  </si>
  <si>
    <t>10022</t>
  </si>
  <si>
    <t>country</t>
  </si>
  <si>
    <t>phone</t>
  </si>
  <si>
    <t>646 978 5180</t>
  </si>
  <si>
    <t>industry</t>
  </si>
  <si>
    <t>Shell Companies</t>
  </si>
  <si>
    <t>industryKey</t>
  </si>
  <si>
    <t>shell-companies</t>
  </si>
  <si>
    <t>industryDisp</t>
  </si>
  <si>
    <t>sector</t>
  </si>
  <si>
    <t>Financial Services</t>
  </si>
  <si>
    <t>sectorKey</t>
  </si>
  <si>
    <t>financial-services</t>
  </si>
  <si>
    <t>sectorDisp</t>
  </si>
  <si>
    <t>longBusinessSummary</t>
  </si>
  <si>
    <t>Denali Capital Acquisition Corp. does not have significant operations. The company focuses on effecting a merger, share exchange, asset acquisition, share purchase, reorganization, or other business combination with one or more businesses. It intends to complete a business combination with companies primarily operating in the technology, consumer services, and hospitality sectors. The company was incorporated in 2022 and is based in New York, New York.</t>
  </si>
  <si>
    <t>companyOfficers</t>
  </si>
  <si>
    <t>[{'maxAge': 1, 'name': 'Mr. Lei  Huang', 'age': 52, 'title': 'CEO &amp; Director', 'yearBorn': 1971, 'exercisedValue': 0, 'unexercisedValue': 0}, {'maxAge': 1, 'name': 'Mr. You  Sun', 'age': 36, 'title': 'Chief Financial Officer', 'yearBorn': 1987, 'exercisedValue': 0, 'unexercisedValue': 0}]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</si>
  <si>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</si>
  <si>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</si>
  <si>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</si>
  <si>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</si>
  <si>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</si>
  <si>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</si>
  <si>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</si>
  <si>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</si>
  <si>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</si>
  <si>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</si>
  <si>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</si>
  <si>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trailingPE</t>
  </si>
  <si>
    <t>volume</t>
  </si>
  <si>
    <t>regularMarketVolume</t>
  </si>
  <si>
    <t>averageVolume</t>
  </si>
  <si>
    <t>averageVolume10days</t>
  </si>
  <si>
    <t>averageDailyVolume10Day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</si>
  <si>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</si>
  <si>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</si>
  <si>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</si>
  <si>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</si>
  <si>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</si>
  <si>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</si>
  <si>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</si>
  <si>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</si>
  <si>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</si>
  <si>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</si>
  <si>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</si>
  <si>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</si>
  <si>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</si>
  <si>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</si>
  <si>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</si>
  <si>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</si>
  <si>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</si>
  <si>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</si>
  <si>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</si>
  <si>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</si>
  <si>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</si>
  <si>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</si>
  <si>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</si>
  <si>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</si>
  <si>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</si>
  <si>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</si>
  <si>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</si>
  <si>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52WeekChange</t>
  </si>
  <si>
    <t>SandP52WeekChange</t>
  </si>
  <si>
    <t>exchange</t>
  </si>
  <si>
    <t>NGM</t>
  </si>
  <si>
    <t>quoteType</t>
  </si>
  <si>
    <t>EQUITY</t>
  </si>
  <si>
    <t>symbol</t>
  </si>
  <si>
    <t>underlyingSymbol</t>
  </si>
  <si>
    <t>shortName</t>
  </si>
  <si>
    <t>Denali Capital Acquisition Corp</t>
  </si>
  <si>
    <t>longName</t>
  </si>
  <si>
    <t>Denali Capital Acquisition Corp.</t>
  </si>
  <si>
    <t>firstTradeDateEpochUtc</t>
  </si>
  <si>
    <t>timeZoneFullName</t>
  </si>
  <si>
    <t>America/New_York</t>
  </si>
  <si>
    <t>timeZoneShortName</t>
  </si>
  <si>
    <t>EST</t>
  </si>
  <si>
    <t>uuid</t>
  </si>
  <si>
    <t>4c58909e-3e34-3d76-8020-821544e98065</t>
  </si>
  <si>
    <t>messageBoardId</t>
  </si>
  <si>
    <t>finmb_1772987855</t>
  </si>
  <si>
    <t>gmtOffSetMilliseconds</t>
  </si>
  <si>
    <t>currentPrice</t>
  </si>
  <si>
    <t>recommendationKey</t>
  </si>
  <si>
    <t>none</t>
  </si>
  <si>
    <t>totalCash</t>
  </si>
  <si>
    <t>totalDebt</t>
  </si>
  <si>
    <t>currentRatio</t>
  </si>
  <si>
    <t>returnOnAssets</t>
  </si>
  <si>
    <t>freeCashflow</t>
  </si>
  <si>
    <t>operatingCashflow</t>
  </si>
  <si>
    <t>earningsGrowth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</si>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</sst>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11.99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1063.764486626077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3.9559644E7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-1.165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15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 t="s">
        <v>15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2022.0</v>
      </c>
      <c r="C1" s="1">
        <v>2023.0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-41.0</v>
      </c>
      <c r="C2" s="1">
        <v>63.0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-1.0</v>
      </c>
      <c r="C3" s="1">
        <v>-3.0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1.0</v>
      </c>
      <c r="C4" s="1">
        <v>2.0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-8.0</v>
      </c>
      <c r="C5" s="1">
        <v>12.0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-42.0</v>
      </c>
      <c r="C6" s="1">
        <v>-63.0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-84.0</v>
      </c>
      <c r="C7" s="1">
        <v>39.0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-84.0</v>
      </c>
      <c r="C8" s="1">
        <v>39.0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10.0</v>
      </c>
      <c r="C9" s="1">
        <v>84.0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10.0</v>
      </c>
      <c r="C10" s="1">
        <v>84.0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-32.0</v>
      </c>
      <c r="C11" s="1">
        <v>0.0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-32.0</v>
      </c>
      <c r="C12" s="1">
        <v>0.0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87.0</v>
      </c>
      <c r="C13" s="1">
        <v>0.0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0.0</v>
      </c>
      <c r="C14" s="1">
        <v>-40.0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-1.0</v>
      </c>
      <c r="C15" s="1">
        <v>0.0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85.0</v>
      </c>
      <c r="C16" s="1">
        <v>-39.0</v>
      </c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82.0</v>
      </c>
      <c r="C17" s="1">
        <v>-61.0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0.0</v>
      </c>
      <c r="C19" s="1">
        <v>57.0</v>
      </c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0.0</v>
      </c>
      <c r="C20" s="1">
        <v>59.0</v>
      </c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0.0</v>
      </c>
      <c r="C21" s="1">
        <v>-2.0</v>
      </c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-21.0</v>
      </c>
      <c r="C22" s="1">
        <v>84.0</v>
      </c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2022.0</v>
      </c>
      <c r="C1" s="1">
        <v>2023.0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39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40</v>
      </c>
      <c r="B3" s="1">
        <v>82.0</v>
      </c>
      <c r="C3" s="1">
        <v>20.0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41</v>
      </c>
      <c r="B4" s="1">
        <v>82.0</v>
      </c>
      <c r="C4" s="1">
        <v>20.0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42</v>
      </c>
      <c r="B5" s="1">
        <v>8.0</v>
      </c>
      <c r="C5" s="1">
        <v>0.0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43</v>
      </c>
      <c r="B6" s="1">
        <v>90.0</v>
      </c>
      <c r="C6" s="1">
        <v>20.0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44</v>
      </c>
      <c r="B7" s="1">
        <v>85.0</v>
      </c>
      <c r="C7" s="1">
        <v>50.0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45</v>
      </c>
      <c r="B8" s="1">
        <v>86.0</v>
      </c>
      <c r="C8" s="1">
        <v>50.0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46</v>
      </c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47</v>
      </c>
      <c r="B10" s="1">
        <v>1.0</v>
      </c>
      <c r="C10" s="1">
        <v>3.0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48</v>
      </c>
      <c r="B11" s="1">
        <v>0.0</v>
      </c>
      <c r="C11" s="1">
        <v>3.0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49</v>
      </c>
      <c r="B12" s="1">
        <v>0.0</v>
      </c>
      <c r="C12" s="1">
        <v>1.0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50</v>
      </c>
      <c r="B13" s="1">
        <v>1.0</v>
      </c>
      <c r="C13" s="1">
        <v>5.0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51</v>
      </c>
      <c r="B14" s="1">
        <v>88.0</v>
      </c>
      <c r="C14" s="1">
        <v>53.0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52</v>
      </c>
      <c r="B15" s="1">
        <v>89.0</v>
      </c>
      <c r="C15" s="1">
        <v>58.0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53</v>
      </c>
      <c r="B16" s="1">
        <v>257.0</v>
      </c>
      <c r="C16" s="1">
        <v>257.0</v>
      </c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54</v>
      </c>
      <c r="B17" s="1">
        <v>-3.0</v>
      </c>
      <c r="C17" s="1">
        <v>-8.0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55</v>
      </c>
      <c r="B18" s="1">
        <v>-3.0</v>
      </c>
      <c r="C18" s="1">
        <v>-8.0</v>
      </c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56</v>
      </c>
      <c r="B19" s="1">
        <v>-3.0</v>
      </c>
      <c r="C19" s="1">
        <v>-8.0</v>
      </c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57</v>
      </c>
      <c r="B20" s="1">
        <v>86.0</v>
      </c>
      <c r="C20" s="1">
        <v>50.0</v>
      </c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34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58</v>
      </c>
      <c r="B22" s="1">
        <v>10.0</v>
      </c>
      <c r="C22" s="1">
        <v>7.0</v>
      </c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59</v>
      </c>
      <c r="B23" s="1">
        <v>10.0</v>
      </c>
      <c r="C23" s="1">
        <v>7.0</v>
      </c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60</v>
      </c>
      <c r="B24" s="1" t="s">
        <v>61</v>
      </c>
      <c r="C24" s="1" t="s">
        <v>62</v>
      </c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63</v>
      </c>
      <c r="B25" s="1">
        <v>-3.0</v>
      </c>
      <c r="C25" s="1">
        <v>-8.0</v>
      </c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64</v>
      </c>
      <c r="B26" s="1" t="s">
        <v>61</v>
      </c>
      <c r="C26" s="1" t="s">
        <v>62</v>
      </c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65</v>
      </c>
      <c r="B27" s="1" t="s">
        <v>66</v>
      </c>
      <c r="C27" s="1">
        <v>1.0</v>
      </c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67</v>
      </c>
      <c r="B28" s="1">
        <v>-82.0</v>
      </c>
      <c r="C28" s="1">
        <v>1.0</v>
      </c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68</v>
      </c>
      <c r="B29" s="1">
        <v>3.0</v>
      </c>
      <c r="C29" s="1">
        <v>0.0</v>
      </c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2022.0</v>
      </c>
      <c r="C1" s="1">
        <v>2023.0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69</v>
      </c>
      <c r="B2" s="1">
        <v>1.0</v>
      </c>
      <c r="C2" s="1">
        <v>3.0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70</v>
      </c>
      <c r="B3" s="1">
        <v>1.0</v>
      </c>
      <c r="C3" s="1">
        <v>3.0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71</v>
      </c>
      <c r="B4" s="1">
        <v>-1.0</v>
      </c>
      <c r="C4" s="1">
        <v>-3.0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72</v>
      </c>
      <c r="B5" s="1">
        <v>0.0</v>
      </c>
      <c r="C5" s="1">
        <v>-3.0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73</v>
      </c>
      <c r="B6" s="1">
        <v>1.0</v>
      </c>
      <c r="C6" s="1">
        <v>3.0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74</v>
      </c>
      <c r="B7" s="1">
        <v>1.0</v>
      </c>
      <c r="C7" s="1">
        <v>3.0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75</v>
      </c>
      <c r="B8" s="1">
        <v>-41.0</v>
      </c>
      <c r="C8" s="1">
        <v>63.0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76</v>
      </c>
      <c r="B9" s="1">
        <v>-41.0</v>
      </c>
      <c r="C9" s="1">
        <v>63.0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77</v>
      </c>
      <c r="B10" s="1">
        <v>-41.0</v>
      </c>
      <c r="C10" s="1">
        <v>63.0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78</v>
      </c>
      <c r="B11" s="1">
        <v>-41.0</v>
      </c>
      <c r="C11" s="1">
        <v>63.0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79</v>
      </c>
      <c r="B12" s="1">
        <v>-41.0</v>
      </c>
      <c r="C12" s="1">
        <v>63.0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80</v>
      </c>
      <c r="B13" s="1">
        <v>-41.0</v>
      </c>
      <c r="C13" s="1">
        <v>63.0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81</v>
      </c>
      <c r="B14" s="1">
        <v>-41.0</v>
      </c>
      <c r="C14" s="1">
        <v>63.0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82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83</v>
      </c>
      <c r="B16" s="1" t="s">
        <v>84</v>
      </c>
      <c r="C16" s="1" t="s">
        <v>85</v>
      </c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86</v>
      </c>
      <c r="B17" s="1" t="s">
        <v>84</v>
      </c>
      <c r="C17" s="1" t="s">
        <v>85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87</v>
      </c>
      <c r="B18" s="1">
        <v>8.0</v>
      </c>
      <c r="C18" s="1">
        <v>9.0</v>
      </c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88</v>
      </c>
      <c r="B19" s="1" t="s">
        <v>84</v>
      </c>
      <c r="C19" s="1" t="s">
        <v>85</v>
      </c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89</v>
      </c>
      <c r="B20" s="1" t="s">
        <v>84</v>
      </c>
      <c r="C20" s="1" t="s">
        <v>85</v>
      </c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90</v>
      </c>
      <c r="B21" s="1">
        <v>8.0</v>
      </c>
      <c r="C21" s="1">
        <v>9.0</v>
      </c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91</v>
      </c>
      <c r="B22" s="1" t="s">
        <v>92</v>
      </c>
      <c r="C22" s="1" t="s">
        <v>93</v>
      </c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94</v>
      </c>
      <c r="B23" s="1" t="s">
        <v>92</v>
      </c>
      <c r="C23" s="1" t="s">
        <v>93</v>
      </c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34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95</v>
      </c>
      <c r="B25" s="1">
        <v>-1.0</v>
      </c>
      <c r="C25" s="1">
        <v>-3.0</v>
      </c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96</v>
      </c>
      <c r="B26" s="1">
        <v>-1.0</v>
      </c>
      <c r="C26" s="1">
        <v>-3.0</v>
      </c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97</v>
      </c>
      <c r="B27" s="1">
        <v>-26.0</v>
      </c>
      <c r="C27" s="1">
        <v>39.0</v>
      </c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2022.0</v>
      </c>
      <c r="C1" s="1">
        <v>2023.0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98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99</v>
      </c>
      <c r="B3" s="1">
        <v>0.0</v>
      </c>
      <c r="C3" s="1" t="s">
        <v>100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101</v>
      </c>
      <c r="B4" s="1">
        <v>0.0</v>
      </c>
      <c r="C4" s="1" t="s">
        <v>102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103</v>
      </c>
      <c r="B5" s="1">
        <v>0.0</v>
      </c>
      <c r="C5" s="1" t="s">
        <v>104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105</v>
      </c>
      <c r="B6" s="1">
        <v>0.0</v>
      </c>
      <c r="C6" s="1" t="s">
        <v>104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106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107</v>
      </c>
      <c r="B8" s="1" t="s">
        <v>108</v>
      </c>
      <c r="C8" s="1" t="s">
        <v>93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109</v>
      </c>
      <c r="B9" s="1" t="s">
        <v>110</v>
      </c>
      <c r="C9" s="1" t="s">
        <v>93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111</v>
      </c>
      <c r="B10" s="1" t="s">
        <v>112</v>
      </c>
      <c r="C10" s="1" t="s">
        <v>113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114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115</v>
      </c>
      <c r="B12" s="1">
        <v>0.0</v>
      </c>
      <c r="C12" s="1" t="s">
        <v>116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117</v>
      </c>
      <c r="B13" s="1">
        <v>0.0</v>
      </c>
      <c r="C13" s="1" t="s">
        <v>118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119</v>
      </c>
      <c r="B14" s="1" t="s">
        <v>120</v>
      </c>
      <c r="C14" s="1" t="s">
        <v>121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122</v>
      </c>
      <c r="B15" s="1">
        <v>0.0</v>
      </c>
      <c r="C15" s="1" t="s">
        <v>123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124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125</v>
      </c>
      <c r="B17" s="1">
        <v>0.0</v>
      </c>
      <c r="C17" s="1" t="s">
        <v>126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127</v>
      </c>
      <c r="B18" s="1">
        <v>0.0</v>
      </c>
      <c r="C18" s="1" t="s">
        <v>126</v>
      </c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128</v>
      </c>
      <c r="B19" s="1">
        <v>0.0</v>
      </c>
      <c r="C19" s="1" t="s">
        <v>129</v>
      </c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130</v>
      </c>
      <c r="B20" s="1">
        <v>0.0</v>
      </c>
      <c r="C20" s="1" t="s">
        <v>129</v>
      </c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131</v>
      </c>
      <c r="B21" s="1">
        <v>0.0</v>
      </c>
      <c r="C21" s="1" t="s">
        <v>129</v>
      </c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132</v>
      </c>
      <c r="B22" s="1">
        <v>0.0</v>
      </c>
      <c r="C22" s="1" t="s">
        <v>133</v>
      </c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134</v>
      </c>
      <c r="B23" s="1">
        <v>0.0</v>
      </c>
      <c r="C23" s="1" t="s">
        <v>135</v>
      </c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136</v>
      </c>
      <c r="B24" s="1">
        <v>0.0</v>
      </c>
      <c r="C24" s="1" t="s">
        <v>137</v>
      </c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138</v>
      </c>
      <c r="B25" s="1">
        <v>0.0</v>
      </c>
      <c r="C25" s="1" t="s">
        <v>137</v>
      </c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139</v>
      </c>
      <c r="B26" s="1">
        <v>0.0</v>
      </c>
      <c r="C26" s="1" t="s">
        <v>140</v>
      </c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 t="s">
        <v>141</v>
      </c>
      <c r="C1" s="1" t="s">
        <v>142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143</v>
      </c>
      <c r="B2" s="1" t="s">
        <v>144</v>
      </c>
      <c r="C2" s="1" t="s">
        <v>145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146</v>
      </c>
      <c r="B3" s="1" t="s">
        <v>147</v>
      </c>
      <c r="C3" s="1" t="s">
        <v>148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149</v>
      </c>
      <c r="B4" s="1" t="s">
        <v>150</v>
      </c>
      <c r="C4" s="1" t="s">
        <v>151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146</v>
      </c>
      <c r="B5" s="1" t="s">
        <v>147</v>
      </c>
      <c r="C5" s="1" t="s">
        <v>152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153</v>
      </c>
      <c r="B6" s="1" t="s">
        <v>154</v>
      </c>
      <c r="C6" s="1" t="s">
        <v>155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156</v>
      </c>
      <c r="B7" s="1" t="s">
        <v>157</v>
      </c>
      <c r="C7" s="1" t="s">
        <v>158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159</v>
      </c>
      <c r="B8" s="1" t="s">
        <v>147</v>
      </c>
      <c r="C8" s="1" t="s">
        <v>160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161</v>
      </c>
      <c r="B9" s="1" t="s">
        <v>147</v>
      </c>
      <c r="C9" s="1" t="s">
        <v>147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162</v>
      </c>
      <c r="B10" s="1" t="s">
        <v>147</v>
      </c>
      <c r="C10" s="1" t="s">
        <v>147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163</v>
      </c>
      <c r="B11" s="1" t="s">
        <v>147</v>
      </c>
      <c r="C11" s="1" t="s">
        <v>147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164</v>
      </c>
      <c r="B12" s="1" t="s">
        <v>165</v>
      </c>
      <c r="C12" s="1" t="s">
        <v>166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167</v>
      </c>
      <c r="B13" s="1" t="s">
        <v>147</v>
      </c>
      <c r="C13" s="1" t="s">
        <v>168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169</v>
      </c>
      <c r="B14" s="1" t="s">
        <v>147</v>
      </c>
      <c r="C14" s="1" t="s">
        <v>170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171</v>
      </c>
      <c r="B15" s="1" t="s">
        <v>147</v>
      </c>
      <c r="C15" s="1" t="s">
        <v>147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172</v>
      </c>
      <c r="B16" s="1" t="s">
        <v>147</v>
      </c>
      <c r="C16" s="1" t="s">
        <v>147</v>
      </c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173</v>
      </c>
      <c r="B17" s="1" t="s">
        <v>174</v>
      </c>
      <c r="C17" s="1" t="s">
        <v>175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176</v>
      </c>
      <c r="B18" s="1" t="s">
        <v>147</v>
      </c>
      <c r="C18" s="1" t="s">
        <v>147</v>
      </c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177</v>
      </c>
      <c r="B19" s="1" t="s">
        <v>147</v>
      </c>
      <c r="C19" s="1" t="s">
        <v>147</v>
      </c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178</v>
      </c>
      <c r="B20" s="1" t="s">
        <v>147</v>
      </c>
      <c r="C20" s="1" t="s">
        <v>147</v>
      </c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179</v>
      </c>
      <c r="B21" s="1" t="s">
        <v>180</v>
      </c>
      <c r="C21" s="1" t="s">
        <v>181</v>
      </c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182</v>
      </c>
      <c r="B22" s="1" t="s">
        <v>183</v>
      </c>
      <c r="C22" s="1" t="s">
        <v>184</v>
      </c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185</v>
      </c>
      <c r="B23" s="1" t="s">
        <v>186</v>
      </c>
      <c r="C23" s="1" t="s">
        <v>187</v>
      </c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188</v>
      </c>
      <c r="B24" s="1" t="s">
        <v>189</v>
      </c>
      <c r="C24" s="1" t="s">
        <v>190</v>
      </c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191</v>
      </c>
      <c r="B25" s="1" t="s">
        <v>192</v>
      </c>
      <c r="C25" s="1" t="s">
        <v>193</v>
      </c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194</v>
      </c>
      <c r="B26" s="1" t="s">
        <v>195</v>
      </c>
      <c r="C26" s="1" t="s">
        <v>196</v>
      </c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197</v>
      </c>
      <c r="B2" s="1" t="s">
        <v>198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199</v>
      </c>
      <c r="B3" s="1" t="s">
        <v>200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201</v>
      </c>
      <c r="B4" s="1" t="s">
        <v>202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203</v>
      </c>
      <c r="B5" s="1" t="s">
        <v>204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205</v>
      </c>
      <c r="B6" s="1" t="s">
        <v>206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207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208</v>
      </c>
      <c r="B8" s="1" t="s">
        <v>209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210</v>
      </c>
      <c r="B9" s="1" t="s">
        <v>211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212</v>
      </c>
      <c r="B10" s="1" t="s">
        <v>213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214</v>
      </c>
      <c r="B11" s="1" t="s">
        <v>211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215</v>
      </c>
      <c r="B12" s="1" t="s">
        <v>216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217</v>
      </c>
      <c r="B13" s="1" t="s">
        <v>218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219</v>
      </c>
      <c r="B14" s="1" t="s">
        <v>216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220</v>
      </c>
      <c r="B15" s="1" t="s">
        <v>221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222</v>
      </c>
      <c r="B16" s="1" t="s">
        <v>223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224</v>
      </c>
      <c r="B17" s="1">
        <v>86400.0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225</v>
      </c>
      <c r="B18" s="1">
        <v>2.0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226</v>
      </c>
      <c r="B19" s="1">
        <v>11.895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227</v>
      </c>
      <c r="B20" s="1">
        <v>11.99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228</v>
      </c>
      <c r="B21" s="1">
        <v>11.9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229</v>
      </c>
      <c r="B22" s="1">
        <v>11.99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230</v>
      </c>
      <c r="B23" s="1">
        <v>11.895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231</v>
      </c>
      <c r="B24" s="1">
        <v>11.99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232</v>
      </c>
      <c r="B25" s="1">
        <v>11.9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233</v>
      </c>
      <c r="B26" s="1">
        <v>11.99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234</v>
      </c>
      <c r="B27" s="1">
        <v>0.331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235</v>
      </c>
      <c r="B28" s="1">
        <v>70.0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236</v>
      </c>
      <c r="B29" s="1">
        <v>2761.0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237</v>
      </c>
      <c r="B30" s="1">
        <v>2761.0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238</v>
      </c>
      <c r="B31" s="1">
        <v>2713.0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239</v>
      </c>
      <c r="B32" s="1">
        <v>1040.0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240</v>
      </c>
      <c r="B33" s="1">
        <v>1040.0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241</v>
      </c>
      <c r="B34" s="1">
        <v>3.9559644E7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242</v>
      </c>
      <c r="B35" s="1">
        <v>4.05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243</v>
      </c>
      <c r="B36" s="1">
        <v>12.0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244</v>
      </c>
      <c r="B37" s="1">
        <v>11.76124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245</v>
      </c>
      <c r="B38" s="1">
        <v>10.262095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246</v>
      </c>
      <c r="B39" s="1" t="s">
        <v>247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248</v>
      </c>
      <c r="B40" s="1">
        <v>4.12632E7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249</v>
      </c>
      <c r="B41" s="1">
        <v>1959896.0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250</v>
      </c>
      <c r="B42" s="1">
        <v>1261840.0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251</v>
      </c>
      <c r="B43" s="1">
        <v>5748.0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252</v>
      </c>
      <c r="B44" s="1">
        <v>2410.0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253</v>
      </c>
      <c r="B45" s="1">
        <v>1.7276544E9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254</v>
      </c>
      <c r="B46" s="1">
        <v>1.7303328E9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255</v>
      </c>
      <c r="B47" s="1">
        <v>0.002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256</v>
      </c>
      <c r="B48" s="1">
        <v>0.33918998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257</v>
      </c>
      <c r="B49" s="1">
        <v>1.41651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258</v>
      </c>
      <c r="B50" s="1">
        <v>5.21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259</v>
      </c>
      <c r="B51" s="1">
        <v>0.0015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260</v>
      </c>
      <c r="B52" s="1">
        <v>2814340.0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261</v>
      </c>
      <c r="B53" s="1">
        <v>-1.165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262</v>
      </c>
      <c r="B54" s="1">
        <v>1.7039808E9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263</v>
      </c>
      <c r="B55" s="1">
        <v>1.7356032E9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264</v>
      </c>
      <c r="B56" s="1">
        <v>1.7197056E9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265</v>
      </c>
      <c r="B57" s="1">
        <v>-0.019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266</v>
      </c>
      <c r="B58" s="1">
        <v>1897171.0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267</v>
      </c>
      <c r="B59" s="1">
        <v>0.17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268</v>
      </c>
      <c r="B60" s="1">
        <v>0.9334415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269</v>
      </c>
      <c r="B61" s="1">
        <v>0.24917793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270</v>
      </c>
      <c r="B62" s="1" t="s">
        <v>271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272</v>
      </c>
      <c r="B63" s="1" t="s">
        <v>273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274</v>
      </c>
      <c r="B64" s="1" t="s">
        <v>1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275</v>
      </c>
      <c r="B65" s="1" t="s">
        <v>1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276</v>
      </c>
      <c r="B66" s="1" t="s">
        <v>277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278</v>
      </c>
      <c r="B67" s="1" t="s">
        <v>279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280</v>
      </c>
      <c r="B68" s="1">
        <v>1.6546086E9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281</v>
      </c>
      <c r="B69" s="1" t="s">
        <v>282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283</v>
      </c>
      <c r="B70" s="1" t="s">
        <v>284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285</v>
      </c>
      <c r="B71" s="1" t="s">
        <v>286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287</v>
      </c>
      <c r="B72" s="1" t="s">
        <v>288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289</v>
      </c>
      <c r="B73" s="1">
        <v>-1.8E7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290</v>
      </c>
      <c r="B74" s="1">
        <v>11.9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291</v>
      </c>
      <c r="B75" s="1" t="s">
        <v>292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293</v>
      </c>
      <c r="B76" s="1">
        <v>1500.0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294</v>
      </c>
      <c r="B77" s="1">
        <v>2403200.0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295</v>
      </c>
      <c r="B78" s="1">
        <v>0.007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296</v>
      </c>
      <c r="B79" s="1">
        <v>-0.01091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297</v>
      </c>
      <c r="B80" s="1">
        <v>-235211.0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298</v>
      </c>
      <c r="B81" s="1">
        <v>-723324.0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299</v>
      </c>
      <c r="B82" s="1">
        <v>0.493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300</v>
      </c>
      <c r="B83" s="1" t="s">
        <v>247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301</v>
      </c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2022.0</v>
      </c>
      <c r="C2" s="3">
        <v>2023.0</v>
      </c>
      <c r="D2" s="3">
        <v>2024.0</v>
      </c>
      <c r="E2" s="3">
        <v>2025.0</v>
      </c>
      <c r="F2" s="3">
        <v>2026.0</v>
      </c>
      <c r="G2" s="3">
        <v>2027.0</v>
      </c>
      <c r="H2" s="3">
        <v>2028.0</v>
      </c>
      <c r="I2" s="3">
        <v>2029.0</v>
      </c>
      <c r="J2" s="3">
        <v>2030.0</v>
      </c>
      <c r="K2" s="4">
        <v>2031.0</v>
      </c>
      <c r="L2" s="4">
        <v>2032.0</v>
      </c>
      <c r="M2" s="4">
        <v>2033.0</v>
      </c>
      <c r="N2" s="4">
        <v>2034.0</v>
      </c>
      <c r="O2" s="4">
        <v>2035.0</v>
      </c>
      <c r="P2" s="2"/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36</v>
      </c>
      <c r="B3" s="1">
        <v>0.0</v>
      </c>
      <c r="C3" s="1">
        <v>59.0</v>
      </c>
      <c r="D3" s="1">
        <f>IF(C3*FORECAST(D2,B3:C3,B2:C2)&gt;0,FORECAST(D2,B3:C3,B2:C2),C3)*$X$1</f>
        <v>118</v>
      </c>
      <c r="E3" s="1">
        <f>IF(D3*FORECAST(E2,B3:D3,B2:D2)&gt;0,FORECAST(E2,B3:D3,B2:D2),D3)*$X$1</f>
        <v>177</v>
      </c>
      <c r="F3" s="1">
        <f>IF(E3*FORECAST(F2,B3:E3,B2:E2)&gt;0,FORECAST(F2,B3:E3,B2:E2),E3)*$X$1</f>
        <v>236</v>
      </c>
      <c r="G3" s="1">
        <f>IF(F3*FORECAST(G2,B3:F3,B2:F2)&gt;0,FORECAST(G2,B3:F3,B2:F2),F3)*$X$1</f>
        <v>295</v>
      </c>
      <c r="H3" s="1">
        <f>IF(G3*FORECAST(H2,B3:G3,B2:G2)&gt;0,FORECAST(H2,B3:G3,B2:G2),G3)*$X$1</f>
        <v>354</v>
      </c>
      <c r="I3" s="1">
        <f>IF(H3*FORECAST(I2,B3:H3,B2:H2)&gt;0,FORECAST(I2,B3:H3,B2:H2),H3)*$X$1</f>
        <v>413</v>
      </c>
      <c r="J3" s="1">
        <f>IF(I3*FORECAST(J2,B3:I3,B2:I2)&gt;0,FORECAST(J2,B3:I3,B2:I2),I3)*$X$1</f>
        <v>472</v>
      </c>
      <c r="K3" s="4">
        <f>IF(J3*FORECAST(K2,B3:J3,B2:J2)&gt;0,FORECAST(K2,B3:J3,B2:J2),J3)*$X$1</f>
        <v>531</v>
      </c>
      <c r="L3" s="4">
        <f>IF(K3*FORECAST(L2,B3:K3,B2:K2)&gt;0,FORECAST(L2,B3:K3,B2:K2),K3)*$X$1</f>
        <v>590</v>
      </c>
      <c r="M3" s="4">
        <f>IF(L3*FORECAST(M2,B3:L3,B2:L2)&gt;0,FORECAST(M2,B3:L3,B2:L2),L3)*$X$1</f>
        <v>649</v>
      </c>
      <c r="N3" s="4">
        <f>IF(M3*FORECAST(N2,B3:M3,B2:M2)&gt;0,FORECAST(N2,B3:M3,B2:M2),M3)*$X$1</f>
        <v>708</v>
      </c>
      <c r="O3" s="4">
        <f>IF(N3*FORECAST(O2,B3:N3,B2:N2)&gt;0,FORECAST(O2,B3:N3,B2:N2),N3)*$X$1</f>
        <v>767</v>
      </c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65</v>
      </c>
      <c r="B4" s="1">
        <v>-82.0</v>
      </c>
      <c r="C4" s="1">
        <v>1.0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302</v>
      </c>
      <c r="B5" s="1">
        <v>8.0</v>
      </c>
      <c r="C5" s="1">
        <v>9.0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303</v>
      </c>
      <c r="L7" s="1">
        <f>IF(O3*FORECAST(O2,B3:O3,B2:O2)&gt;0,FORECAST(O2,B3:O3,B2:O2),N3)*$X$1 * (1+0.02)/(0.0789-0.02)</f>
        <v>13282.51273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304</v>
      </c>
      <c r="L8" s="5">
        <f t="array" ref="L8">NPV(0.0789,E3:O3)</f>
        <v>3069.775876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305</v>
      </c>
      <c r="L9" s="5">
        <f t="array" ref="L9">NPV(0.0789,E16:O16)</f>
        <v>5760.85729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306</v>
      </c>
      <c r="L10" s="5">
        <f>L8 + L9</f>
        <v>8830.633166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67</v>
      </c>
      <c r="L11" s="1">
        <v>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307</v>
      </c>
      <c r="L12" s="5">
        <f>L10 - L11</f>
        <v>8829.633166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308</v>
      </c>
      <c r="L13" s="1">
        <v>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5">
        <f>L12/L13</f>
        <v>981.0703518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4">
        <v>0.0</v>
      </c>
      <c r="M16" s="4">
        <v>0.0</v>
      </c>
      <c r="N16" s="4">
        <v>0.0</v>
      </c>
      <c r="O16" s="4">
        <f>IF(O3*FORECAST(O2,B3:O3,B2:O2)&gt;0,FORECAST(O2,B3:O3,B2:O2),N3)*$X$1 * (1+0.02)/(0.0789-0.02)</f>
        <v>13282.51273</v>
      </c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2022.0</v>
      </c>
      <c r="C2" s="3">
        <v>2023.0</v>
      </c>
      <c r="D2" s="3">
        <v>2024.0</v>
      </c>
      <c r="E2" s="3">
        <v>2025.0</v>
      </c>
      <c r="F2" s="3">
        <v>2026.0</v>
      </c>
      <c r="G2" s="3">
        <v>2027.0</v>
      </c>
      <c r="H2" s="3">
        <v>2028.0</v>
      </c>
      <c r="I2" s="3">
        <v>2029.0</v>
      </c>
      <c r="J2" s="3">
        <v>2030.0</v>
      </c>
      <c r="K2" s="4">
        <v>2031.0</v>
      </c>
      <c r="L2" s="4">
        <v>2032.0</v>
      </c>
      <c r="M2" s="4">
        <v>2033.0</v>
      </c>
      <c r="N2" s="4">
        <v>2034.0</v>
      </c>
      <c r="O2" s="4">
        <v>2035.0</v>
      </c>
      <c r="P2" s="2"/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18</v>
      </c>
      <c r="B3" s="1">
        <v>-41.0</v>
      </c>
      <c r="C3" s="1">
        <v>63.0</v>
      </c>
      <c r="D3" s="1">
        <f>IF(C3*FORECAST(D2,B3:C3,B2:C2)&gt;0,FORECAST(D2,B3:C3,B2:C2),C3)*$X$1</f>
        <v>167</v>
      </c>
      <c r="E3" s="1">
        <f>IF(D3*FORECAST(E2,B3:D3,B2:D2)&gt;0,FORECAST(E2,B3:D3,B2:D2),D3)*$X$1</f>
        <v>271</v>
      </c>
      <c r="F3" s="1">
        <f>IF(E3*FORECAST(F2,B3:E3,B2:E2)&gt;0,FORECAST(F2,B3:E3,B2:E2),E3)*$X$1</f>
        <v>375</v>
      </c>
      <c r="G3" s="1">
        <f>IF(F3*FORECAST(G2,B3:F3,B2:F2)&gt;0,FORECAST(G2,B3:F3,B2:F2),F3)*$X$1</f>
        <v>479</v>
      </c>
      <c r="H3" s="1">
        <f>IF(G3*FORECAST(H2,B3:G3,B2:G2)&gt;0,FORECAST(H2,B3:G3,B2:G2),G3)*$X$1</f>
        <v>583</v>
      </c>
      <c r="I3" s="1">
        <f>IF(H3*FORECAST(I2,B3:H3,B2:H2)&gt;0,FORECAST(I2,B3:H3,B2:H2),H3)*$X$1</f>
        <v>687</v>
      </c>
      <c r="J3" s="1">
        <f>IF(I3*FORECAST(J2,B3:I3,B2:I2)&gt;0,FORECAST(J2,B3:I3,B2:I2),I3)*$X$1</f>
        <v>791</v>
      </c>
      <c r="K3" s="4">
        <f>IF(J3*FORECAST(K2,B3:J3,B2:J2)&gt;0,FORECAST(K2,B3:J3,B2:J2),J3)*$X$1</f>
        <v>895</v>
      </c>
      <c r="L3" s="4">
        <f>IF(K3*FORECAST(L2,B3:K3,B2:K2)&gt;0,FORECAST(L2,B3:K3,B2:K2),K3)*$X$1</f>
        <v>999</v>
      </c>
      <c r="M3" s="4">
        <f>IF(L3*FORECAST(M2,B3:L3,B2:L2)&gt;0,FORECAST(M2,B3:L3,B2:L2),L3)*$X$1</f>
        <v>1103</v>
      </c>
      <c r="N3" s="4">
        <f>IF(M3*FORECAST(N2,B3:M3,B2:M2)&gt;0,FORECAST(N2,B3:M3,B2:M2),M3)*$X$1</f>
        <v>1207</v>
      </c>
      <c r="O3" s="4">
        <f>IF(N3*FORECAST(O2,B3:N3,B2:N2)&gt;0,FORECAST(O2,B3:N3,B2:N2),N3)*$X$1</f>
        <v>1311</v>
      </c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65</v>
      </c>
      <c r="B4" s="1">
        <v>-82.0</v>
      </c>
      <c r="C4" s="1">
        <v>1.0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302</v>
      </c>
      <c r="B5" s="1">
        <v>8.0</v>
      </c>
      <c r="C5" s="1">
        <v>9.0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303</v>
      </c>
      <c r="L7" s="1">
        <f>IF(O3*FORECAST(O2,B3:O3,B2:O2)&gt;0,FORECAST(O2,B3:O3,B2:O2),N3)*$X$1 * (1+0.02)/(0.0789-0.02)</f>
        <v>22703.22581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304</v>
      </c>
      <c r="L8" s="5">
        <f t="array" ref="L8">NPV(0.0789,E3:O3)</f>
        <v>5116.864384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305</v>
      </c>
      <c r="L9" s="5">
        <f t="array" ref="L9">NPV(0.0789,E16:O16)</f>
        <v>9846.784755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306</v>
      </c>
      <c r="L10" s="5">
        <f>L8 + L9</f>
        <v>14963.64914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67</v>
      </c>
      <c r="L11" s="1">
        <v>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307</v>
      </c>
      <c r="L12" s="5">
        <f>L10 - L11</f>
        <v>14962.64914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308</v>
      </c>
      <c r="L13" s="1">
        <v>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5">
        <f>L12/L13</f>
        <v>1662.516571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4">
        <v>0.0</v>
      </c>
      <c r="M16" s="4">
        <v>0.0</v>
      </c>
      <c r="N16" s="4">
        <v>0.0</v>
      </c>
      <c r="O16" s="4">
        <f>IF(O3*FORECAST(O2,B3:O3,B2:O2)&gt;0,FORECAST(O2,B3:O3,B2:O2),N3)*$X$1 * (1+0.02)/(0.0789-0.02)</f>
        <v>22703.22581</v>
      </c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