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<sst xmlns="http://schemas.openxmlformats.org/spreadsheetml/2006/main" count="417" uniqueCount="340">
  <si>
    <t>ticker</t>
  </si>
  <si>
    <t>CITE</t>
  </si>
  <si>
    <t>nombre</t>
  </si>
  <si>
    <t>CARTICA ACQUISITION CORP</t>
  </si>
  <si>
    <t>empresa</t>
  </si>
  <si>
    <t>Investment Holding Companies</t>
  </si>
  <si>
    <t>Open</t>
  </si>
  <si>
    <t>Target Price</t>
  </si>
  <si>
    <t>Upside</t>
  </si>
  <si>
    <t>-2173.90%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</si>
  <si>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</si>
  <si>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</si>
  <si>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</si>
  <si>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</si>
  <si>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</si>
  <si>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</si>
  <si>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</si>
  <si>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</si>
  <si>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</si>
  <si>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Other Operating Activities, Total</t>
  </si>
  <si>
    <t>Change In Accounts Payable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</si>
  <si>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</si>
  <si>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</si>
  <si>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</si>
  <si>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</si>
  <si>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</si>
  <si>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</si>
  <si>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</si>
  <si>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</si>
  <si>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</si>
  <si>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</si>
  <si>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</si>
  <si>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</si>
  <si>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</si>
  <si>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</si>
  <si>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</si>
  <si>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</si>
  <si>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</si>
  <si>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</si>
  <si>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</si>
  <si>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</si>
  <si>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</si>
  <si>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</si>
  <si>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</si>
  <si>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Deferred Charges Long-Term</t>
  </si>
  <si>
    <t>Other Long-Term Assets, Total</t>
  </si>
  <si>
    <t>Total Assets</t>
  </si>
  <si>
    <t>Liabilities</t>
  </si>
  <si>
    <t>Accounts Payable, Total</t>
  </si>
  <si>
    <t>Short-term Borrowings</t>
  </si>
  <si>
    <t>Other Current Liabilities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</si>
  <si>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</si>
  <si>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</si>
  <si>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</si>
  <si>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</si>
  <si>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</si>
  <si>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</si>
  <si>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</si>
  <si>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</si>
  <si>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</si>
  <si>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</si>
  <si>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</si>
  <si>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</si>
  <si>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-0.05</t>
  </si>
  <si>
    <t>-0.31</t>
  </si>
  <si>
    <t>-0.17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</si>
  <si>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</si>
  <si>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</si>
  <si>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</si>
  <si>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</si>
  <si>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</si>
  <si>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</si>
  <si>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</si>
  <si>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</si>
  <si>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</si>
  <si>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</si>
  <si>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</si>
  <si>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</si>
  <si>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</si>
  <si>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</si>
  <si>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</si>
  <si>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</si>
  <si>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</si>
  <si>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</si>
  <si>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</si>
  <si>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</si>
  <si>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</si>
  <si>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</si>
  <si>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-0.06</t>
  </si>
  <si>
    <t>0.44</t>
  </si>
  <si>
    <t>0.32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</si>
  <si>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</si>
  <si>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</si>
  <si>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</si>
  <si>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</si>
  <si>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</si>
  <si>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</si>
  <si>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-0.04</t>
  </si>
  <si>
    <t>0.28</t>
  </si>
  <si>
    <t>0.2</t>
  </si>
  <si>
    <t>Normalized Diluted EPS</t>
  </si>
  <si>
    <t>EBITA</t>
  </si>
  <si>
    <t>EBIT</t>
  </si>
  <si>
    <t>Normalized Net Income</t>
  </si>
  <si>
    <t>Profitability</t>
  </si>
  <si>
    <t>Return on Assets</t>
  </si>
  <si>
    <t>-1.13</t>
  </si>
  <si>
    <t>-0.89</t>
  </si>
  <si>
    <t>Return on Total Capital</t>
  </si>
  <si>
    <t>31.14</t>
  </si>
  <si>
    <t>24.84</t>
  </si>
  <si>
    <t>Return On Equity %</t>
  </si>
  <si>
    <t>-276.95</t>
  </si>
  <si>
    <t>-121.36</t>
  </si>
  <si>
    <t>Return on Common Equity</t>
  </si>
  <si>
    <t>Short Term Liquidity</t>
  </si>
  <si>
    <t>Current Ratio</t>
  </si>
  <si>
    <t>13.78</t>
  </si>
  <si>
    <t>0.12</t>
  </si>
  <si>
    <t>Quick Ratio</t>
  </si>
  <si>
    <t>10.5</t>
  </si>
  <si>
    <t>0.01</t>
  </si>
  <si>
    <t>Operating Cash Flow to Current Liabilities</t>
  </si>
  <si>
    <t>-0.02</t>
  </si>
  <si>
    <t>-26.17</t>
  </si>
  <si>
    <t>-1.61</t>
  </si>
  <si>
    <t>Long Term Solvency</t>
  </si>
  <si>
    <t>Total Debt/Equity</t>
  </si>
  <si>
    <t>-100.34</t>
  </si>
  <si>
    <t>-14.67</t>
  </si>
  <si>
    <t>Total Debt / Total Capital</t>
  </si>
  <si>
    <t>-17.19</t>
  </si>
  <si>
    <t>Total Liabilities / Total Assets</t>
  </si>
  <si>
    <t>158.51</t>
  </si>
  <si>
    <t>103.65</t>
  </si>
  <si>
    <t>103.67</t>
  </si>
  <si>
    <t>Growth Over Prior Year</t>
  </si>
  <si>
    <t>EBITA, 1 Yr. Growth %</t>
  </si>
  <si>
    <t>649.68</t>
  </si>
  <si>
    <t>-7.07</t>
  </si>
  <si>
    <t>EBIT, 1 Yr. Growth %</t>
  </si>
  <si>
    <t>Earnings From Cont. Operations, 1 Yr. Growth %</t>
  </si>
  <si>
    <t>-49.11</t>
  </si>
  <si>
    <t>Net Income, 1 Yr. Growth %</t>
  </si>
  <si>
    <t>Normalized Net Income, 1 Yr. Growth %</t>
  </si>
  <si>
    <t>Diluted EPS Before Extra, 1 Yr. Growth %</t>
  </si>
  <si>
    <t>-28.56</t>
  </si>
  <si>
    <t>Total Assets, 1 Yr. Growth %</t>
  </si>
  <si>
    <t>-80.79</t>
  </si>
  <si>
    <t>Tangible Book Value, 1 Yr. Growth %</t>
  </si>
  <si>
    <t>-80.66</t>
  </si>
  <si>
    <t>Common Equity, 1 Yr. Growth %</t>
  </si>
  <si>
    <t>Cash From Operations, 1 Yr. Growth %</t>
  </si>
  <si>
    <t>-50.91</t>
  </si>
  <si>
    <t>Levered Free Cash Flow, 1 Yr. Growth %</t>
  </si>
  <si>
    <t>-72.38</t>
  </si>
  <si>
    <t>Unlevered Free Cash Flow, 1 Yr. Growth %</t>
  </si>
  <si>
    <t>Compound Annual Growth Rate Over Two Years</t>
  </si>
  <si>
    <t>EBITA, 2 Yr. CAGR %</t>
  </si>
  <si>
    <t>163.95</t>
  </si>
  <si>
    <t>EBIT, 2 Yr. CAGR %</t>
  </si>
  <si>
    <t>Earnings From Cont. Operations, 2 Yr. CAGR %</t>
  </si>
  <si>
    <t>366.82</t>
  </si>
  <si>
    <t>Net Income, 2 Yr. CAGR %</t>
  </si>
  <si>
    <t>Normalized Net Income, 2 Yr. CAGR %</t>
  </si>
  <si>
    <t>366.81</t>
  </si>
  <si>
    <t>Total Assets, 2 Yr. CAGR %</t>
  </si>
  <si>
    <t>956.17</t>
  </si>
  <si>
    <t>Tangible Book Value, 2 Yr. CAGR %</t>
  </si>
  <si>
    <t>164.61</t>
  </si>
  <si>
    <t>Common Equity, 2 Yr. CAGR %</t>
  </si>
  <si>
    <t>Cash From Operations, 2 Yr. CAGR %</t>
  </si>
  <si>
    <t>860.55</t>
  </si>
  <si>
    <t>2022</t>
  </si>
  <si>
    <t>2023</t>
  </si>
  <si>
    <t>Capitalization
                                    1</t>
  </si>
  <si>
    <t>298.1</t>
  </si>
  <si>
    <t>108.7</t>
  </si>
  <si>
    <t>Change</t>
  </si>
  <si>
    <t>-</t>
  </si>
  <si>
    <t>-63.54%</t>
  </si>
  <si>
    <t>Enterprise Value (EV)
                                    1</t>
  </si>
  <si>
    <t>297.1</t>
  </si>
  <si>
    <t>109</t>
  </si>
  <si>
    <t>-63.32%</t>
  </si>
  <si>
    <t>P/E ratio</t>
  </si>
  <si>
    <t>23.4x</t>
  </si>
  <si>
    <t>34.5x</t>
  </si>
  <si>
    <t>PBR</t>
  </si>
  <si>
    <t>-33.8x</t>
  </si>
  <si>
    <t>-63.8x</t>
  </si>
  <si>
    <t>PEG</t>
  </si>
  <si>
    <t>-0x</t>
  </si>
  <si>
    <t>-1.2x</t>
  </si>
  <si>
    <t>Capitalization / Revenue</t>
  </si>
  <si>
    <t>EV / Revenue</t>
  </si>
  <si>
    <t>EV / EBITDA</t>
  </si>
  <si>
    <t>EV / EBIT</t>
  </si>
  <si>
    <t>-135,335,135x</t>
  </si>
  <si>
    <t>-53,414,273x</t>
  </si>
  <si>
    <t>EV / FCF</t>
  </si>
  <si>
    <t>-146,905,658x</t>
  </si>
  <si>
    <t>-195,071,616x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</si>
  <si>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</si>
  <si>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</si>
  <si>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</si>
  <si>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</si>
  <si>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</si>
  <si>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0.4431</t>
  </si>
  <si>
    <t>0.3166</t>
  </si>
  <si>
    <t>Distribution rate</t>
  </si>
  <si>
    <t>Net sales</t>
  </si>
  <si>
    <t>EBITDA</t>
  </si>
  <si>
    <t>-2.195</t>
  </si>
  <si>
    <t>-2.04</t>
  </si>
  <si>
    <t>Net income
                                    1</t>
  </si>
  <si>
    <t>12.54</t>
  </si>
  <si>
    <t>6.38</t>
  </si>
  <si>
    <t>Net Debt
                                    1</t>
  </si>
  <si>
    <t>-1.081</t>
  </si>
  <si>
    <t>0.242</t>
  </si>
  <si>
    <t>Reference price
                                    2</t>
  </si>
  <si>
    <t>10.37</t>
  </si>
  <si>
    <t>10.91</t>
  </si>
  <si>
    <t>Nbr of stocks (in thousands)</t>
  </si>
  <si>
    <t>28,750</t>
  </si>
  <si>
    <t>9,964</t>
  </si>
  <si>
    <t>Announcement Date</t>
  </si>
  <si>
    <t>3/31/23</t>
  </si>
  <si>
    <t>4/1/24</t>
  </si>
  <si>
    <t>address1</t>
  </si>
  <si>
    <t>1345 Avenue of the Americas</t>
  </si>
  <si>
    <t>city</t>
  </si>
  <si>
    <t>New York</t>
  </si>
  <si>
    <t>state</t>
  </si>
  <si>
    <t>NY</t>
  </si>
  <si>
    <t>zip</t>
  </si>
  <si>
    <t>10105</t>
  </si>
  <si>
    <t>country</t>
  </si>
  <si>
    <t>phone</t>
  </si>
  <si>
    <t>202 367 3003</t>
  </si>
  <si>
    <t>website</t>
  </si>
  <si>
    <t>https://carticaspac.com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</si>
  <si>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</si>
  <si>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</si>
  <si>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</si>
  <si>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</si>
  <si>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</si>
  <si>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</si>
  <si>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</si>
  <si>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</si>
  <si>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</si>
  <si>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</si>
  <si>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</si>
  <si>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Cartica Acquisition Corp does not have any significant operations. The company focuses on effecting a merger, share exchange, asset acquisition, share purchase, reorganization, or similar business combination with one or more businesses or entities. It intends to identify and complete a business combination in the technology sector. Cartica Acquisition Corp was incorporated in 2021 and is based in New York, New York.</t>
  </si>
  <si>
    <t>companyOfficers</t>
  </si>
  <si>
    <t>[{'maxAge': 1, 'name': 'Mr. Suresh  Guduru', 'age': 49, 'title': 'CEO &amp; Chairman', 'yearBorn': 1974, 'exercisedValue': 0, 'unexercisedValue': 0}, {'maxAge': 1, 'name': 'Mr. Chad Brian Coad C.F.A.', 'age': 53, 'title': 'COO &amp; CFO', 'yearBorn': 1970, 'exercisedValue': 0, 'unexercisedValue': 0}, {'maxAge': 1, 'name': 'Mr. Suresh  Singamsetty', 'age': 48, 'title': 'Chief Investment Officer &amp; Director', 'yearBorn': 1975,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</si>
  <si>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</si>
  <si>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</si>
  <si>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</si>
  <si>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</si>
  <si>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</si>
  <si>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</si>
  <si>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</si>
  <si>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</si>
  <si>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</si>
  <si>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</si>
  <si>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</si>
  <si>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</si>
  <si>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</si>
  <si>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</si>
  <si>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</si>
  <si>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</si>
  <si>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</si>
  <si>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</si>
  <si>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</si>
  <si>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</si>
  <si>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</si>
  <si>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</si>
  <si>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</si>
  <si>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</si>
  <si>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</si>
  <si>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</si>
  <si>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</si>
  <si>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</si>
  <si>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</si>
  <si>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</si>
  <si>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</si>
  <si>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</si>
  <si>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</si>
  <si>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</si>
  <si>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</si>
  <si>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</si>
  <si>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</si>
  <si>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</si>
  <si>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</si>
  <si>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</si>
  <si>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</si>
  <si>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</si>
  <si>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</si>
  <si>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</si>
  <si>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</si>
  <si>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</si>
  <si>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</si>
  <si>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</si>
  <si>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</si>
  <si>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</si>
  <si>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</si>
  <si>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Cartica Acquisition Corp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</si>
  <si>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</si>
  <si>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</si>
  <si>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</si>
  <si>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</si>
  <si>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</si>
  <si>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</si>
  <si>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</si>
  <si>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10bbc638-35c8-312b-be8a-627c4626a41e</t>
  </si>
  <si>
    <t>messageBoardId</t>
  </si>
  <si>
    <t>finmb_707660890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</si>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</sst>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carticaspa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-245.7576696230746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9.4793128E7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-0.171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-29.0</v>
      </c>
      <c r="C2" s="1">
        <v>12.0</v>
      </c>
      <c r="D2" s="1">
        <v>6.0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-14.0</v>
      </c>
      <c r="D3" s="1">
        <v>-8.0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-16.0</v>
      </c>
      <c r="D4" s="1">
        <v>46.0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27.0</v>
      </c>
      <c r="C5" s="1">
        <v>-33.0</v>
      </c>
      <c r="D5" s="1">
        <v>24.0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-1.0</v>
      </c>
      <c r="C6" s="1">
        <v>-2.0</v>
      </c>
      <c r="D6" s="1">
        <v>-1.0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-237.0</v>
      </c>
      <c r="D7" s="1">
        <v>201.0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-237.0</v>
      </c>
      <c r="D8" s="1">
        <v>201.0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23.0</v>
      </c>
      <c r="C9" s="1">
        <v>0.0</v>
      </c>
      <c r="D9" s="1">
        <v>25.0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25.0</v>
      </c>
      <c r="C10" s="1">
        <v>0.0</v>
      </c>
      <c r="D10" s="1">
        <v>25.0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-24.0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-24.0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225.0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-201.0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-23.0</v>
      </c>
      <c r="C15" s="1">
        <v>15.0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1.0</v>
      </c>
      <c r="C16" s="1">
        <v>241.0</v>
      </c>
      <c r="D16" s="1">
        <v>-201.0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1.0</v>
      </c>
      <c r="D17" s="1">
        <v>-1.0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-2.0</v>
      </c>
      <c r="D19" s="1">
        <v>-55.0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-2.0</v>
      </c>
      <c r="D20" s="1">
        <v>-55.0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65.0</v>
      </c>
      <c r="D21" s="1">
        <v>-71.0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25.0</v>
      </c>
      <c r="C22" s="1">
        <v>-24.0</v>
      </c>
      <c r="D22" s="1">
        <v>25.0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</v>
      </c>
      <c r="B3" s="1">
        <v>965.0</v>
      </c>
      <c r="C3" s="1">
        <v>1.0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</v>
      </c>
      <c r="B4" s="1">
        <v>965.0</v>
      </c>
      <c r="C4" s="1">
        <v>1.0</v>
      </c>
      <c r="D4" s="1">
        <v>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42</v>
      </c>
      <c r="B5" s="1">
        <v>0.0</v>
      </c>
      <c r="C5" s="1">
        <v>33.0</v>
      </c>
      <c r="D5" s="1">
        <v>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43</v>
      </c>
      <c r="B6" s="1">
        <v>965.0</v>
      </c>
      <c r="C6" s="1">
        <v>1.0</v>
      </c>
      <c r="D6" s="1">
        <v>9.0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44</v>
      </c>
      <c r="B7" s="1">
        <v>41.0</v>
      </c>
      <c r="C7" s="1">
        <v>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45</v>
      </c>
      <c r="B8" s="1">
        <v>0.0</v>
      </c>
      <c r="C8" s="1">
        <v>240.0</v>
      </c>
      <c r="D8" s="1">
        <v>46.0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46</v>
      </c>
      <c r="B9" s="1">
        <v>41.0</v>
      </c>
      <c r="C9" s="1">
        <v>242.0</v>
      </c>
      <c r="D9" s="1">
        <v>46.0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48</v>
      </c>
      <c r="B11" s="1">
        <v>0.0</v>
      </c>
      <c r="C11" s="1">
        <v>10.0</v>
      </c>
      <c r="D11" s="1">
        <v>57.0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49</v>
      </c>
      <c r="B12" s="1">
        <v>24.0</v>
      </c>
      <c r="C12" s="1">
        <v>0.0</v>
      </c>
      <c r="D12" s="1">
        <v>25.0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</v>
      </c>
      <c r="B13" s="1">
        <v>41.0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51</v>
      </c>
      <c r="B14" s="1">
        <v>65.0</v>
      </c>
      <c r="C14" s="1">
        <v>10.0</v>
      </c>
      <c r="D14" s="1">
        <v>82.0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52</v>
      </c>
      <c r="B15" s="1">
        <v>0.0</v>
      </c>
      <c r="C15" s="1">
        <v>250.0</v>
      </c>
      <c r="D15" s="1">
        <v>47.0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53</v>
      </c>
      <c r="B16" s="1">
        <v>65.0</v>
      </c>
      <c r="C16" s="1">
        <v>250.0</v>
      </c>
      <c r="D16" s="1">
        <v>48.0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</v>
      </c>
      <c r="B17" s="1">
        <v>575.0</v>
      </c>
      <c r="C17" s="1">
        <v>575.0</v>
      </c>
      <c r="D17" s="1">
        <v>575.0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</v>
      </c>
      <c r="B18" s="1">
        <v>2.0</v>
      </c>
      <c r="C18" s="1">
        <v>0.0</v>
      </c>
      <c r="D18" s="1">
        <v>3.0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</v>
      </c>
      <c r="B19" s="1">
        <v>-26.0</v>
      </c>
      <c r="C19" s="1">
        <v>-8.0</v>
      </c>
      <c r="D19" s="1">
        <v>-4.0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57</v>
      </c>
      <c r="B20" s="1">
        <v>-24.0</v>
      </c>
      <c r="C20" s="1">
        <v>-8.0</v>
      </c>
      <c r="D20" s="1">
        <v>-1.0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58</v>
      </c>
      <c r="B21" s="1">
        <v>-24.0</v>
      </c>
      <c r="C21" s="1">
        <v>-8.0</v>
      </c>
      <c r="D21" s="1">
        <v>-1.0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59</v>
      </c>
      <c r="B22" s="1">
        <v>41.0</v>
      </c>
      <c r="C22" s="1">
        <v>242.0</v>
      </c>
      <c r="D22" s="1">
        <v>46.0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60</v>
      </c>
      <c r="B24" s="1">
        <v>28.0</v>
      </c>
      <c r="C24" s="1">
        <v>28.0</v>
      </c>
      <c r="D24" s="1">
        <v>9.0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61</v>
      </c>
      <c r="B25" s="1">
        <v>5.0</v>
      </c>
      <c r="C25" s="1">
        <v>28.0</v>
      </c>
      <c r="D25" s="1">
        <v>9.0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62</v>
      </c>
      <c r="B26" s="1" t="s">
        <v>63</v>
      </c>
      <c r="C26" s="1" t="s">
        <v>64</v>
      </c>
      <c r="D26" s="1" t="s">
        <v>65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66</v>
      </c>
      <c r="B27" s="1">
        <v>-24.0</v>
      </c>
      <c r="C27" s="1">
        <v>-8.0</v>
      </c>
      <c r="D27" s="1">
        <v>-1.0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67</v>
      </c>
      <c r="B28" s="1" t="s">
        <v>63</v>
      </c>
      <c r="C28" s="1" t="s">
        <v>64</v>
      </c>
      <c r="D28" s="1" t="s">
        <v>65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68</v>
      </c>
      <c r="B29" s="1">
        <v>24.0</v>
      </c>
      <c r="C29" s="1" t="s">
        <v>69</v>
      </c>
      <c r="D29" s="1">
        <v>25.0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70</v>
      </c>
      <c r="B30" s="1">
        <v>24.0</v>
      </c>
      <c r="C30" s="1">
        <v>-1.0</v>
      </c>
      <c r="D30" s="1">
        <v>24.0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71</v>
      </c>
      <c r="B31" s="1">
        <v>3.0</v>
      </c>
      <c r="C31" s="1">
        <v>3.0</v>
      </c>
      <c r="D31" s="1">
        <v>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72</v>
      </c>
      <c r="B32" s="1">
        <v>2.0</v>
      </c>
      <c r="C32" s="1">
        <v>2.0</v>
      </c>
      <c r="D32" s="1">
        <v>2.0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</v>
      </c>
      <c r="B2" s="1">
        <v>0.0</v>
      </c>
      <c r="C2" s="1">
        <v>2.0</v>
      </c>
      <c r="D2" s="1">
        <v>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74</v>
      </c>
      <c r="B3" s="1">
        <v>0.0</v>
      </c>
      <c r="C3" s="1">
        <v>2.0</v>
      </c>
      <c r="D3" s="1">
        <v>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75</v>
      </c>
      <c r="B4" s="1">
        <v>0.0</v>
      </c>
      <c r="C4" s="1">
        <v>-2.0</v>
      </c>
      <c r="D4" s="1">
        <v>-2.0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76</v>
      </c>
      <c r="B5" s="1">
        <v>0.0</v>
      </c>
      <c r="C5" s="1">
        <v>3.0</v>
      </c>
      <c r="D5" s="1">
        <v>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77</v>
      </c>
      <c r="B6" s="1">
        <v>0.0</v>
      </c>
      <c r="C6" s="1">
        <v>3.0</v>
      </c>
      <c r="D6" s="1">
        <v>7.0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78</v>
      </c>
      <c r="B7" s="1">
        <v>-29.0</v>
      </c>
      <c r="C7" s="1">
        <v>11.0</v>
      </c>
      <c r="D7" s="1">
        <v>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79</v>
      </c>
      <c r="B8" s="1">
        <v>-29.0</v>
      </c>
      <c r="C8" s="1">
        <v>12.0</v>
      </c>
      <c r="D8" s="1">
        <v>6.0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80</v>
      </c>
      <c r="B9" s="1">
        <v>-29.0</v>
      </c>
      <c r="C9" s="1">
        <v>12.0</v>
      </c>
      <c r="D9" s="1">
        <v>6.0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81</v>
      </c>
      <c r="B10" s="1">
        <v>-29.0</v>
      </c>
      <c r="C10" s="1">
        <v>12.0</v>
      </c>
      <c r="D10" s="1">
        <v>6.0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82</v>
      </c>
      <c r="B11" s="1">
        <v>-29.0</v>
      </c>
      <c r="C11" s="1">
        <v>12.0</v>
      </c>
      <c r="D11" s="1">
        <v>6.0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83</v>
      </c>
      <c r="B12" s="1">
        <v>-29.0</v>
      </c>
      <c r="C12" s="1">
        <v>12.0</v>
      </c>
      <c r="D12" s="1">
        <v>6.0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84</v>
      </c>
      <c r="B13" s="1">
        <v>-29.0</v>
      </c>
      <c r="C13" s="1">
        <v>12.0</v>
      </c>
      <c r="D13" s="1">
        <v>6.0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85</v>
      </c>
      <c r="B14" s="1">
        <v>-29.0</v>
      </c>
      <c r="C14" s="1">
        <v>12.0</v>
      </c>
      <c r="D14" s="1">
        <v>6.0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86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87</v>
      </c>
      <c r="B16" s="1" t="s">
        <v>88</v>
      </c>
      <c r="C16" s="1" t="s">
        <v>89</v>
      </c>
      <c r="D16" s="1" t="s">
        <v>90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91</v>
      </c>
      <c r="B17" s="1" t="s">
        <v>88</v>
      </c>
      <c r="C17" s="1" t="s">
        <v>89</v>
      </c>
      <c r="D17" s="1" t="s">
        <v>90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92</v>
      </c>
      <c r="B18" s="1">
        <v>5.0</v>
      </c>
      <c r="C18" s="1">
        <v>28.0</v>
      </c>
      <c r="D18" s="1">
        <v>20.0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93</v>
      </c>
      <c r="B19" s="1" t="s">
        <v>88</v>
      </c>
      <c r="C19" s="1" t="s">
        <v>89</v>
      </c>
      <c r="D19" s="1" t="s">
        <v>90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94</v>
      </c>
      <c r="B20" s="1" t="s">
        <v>88</v>
      </c>
      <c r="C20" s="1" t="s">
        <v>89</v>
      </c>
      <c r="D20" s="1" t="s">
        <v>90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95</v>
      </c>
      <c r="B21" s="1">
        <v>5.0</v>
      </c>
      <c r="C21" s="1">
        <v>28.0</v>
      </c>
      <c r="D21" s="1">
        <v>20.0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96</v>
      </c>
      <c r="B22" s="1" t="s">
        <v>97</v>
      </c>
      <c r="C22" s="1" t="s">
        <v>98</v>
      </c>
      <c r="D22" s="1" t="s">
        <v>99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100</v>
      </c>
      <c r="B23" s="1" t="s">
        <v>97</v>
      </c>
      <c r="C23" s="1" t="s">
        <v>98</v>
      </c>
      <c r="D23" s="1" t="s">
        <v>99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101</v>
      </c>
      <c r="B25" s="1">
        <v>0.0</v>
      </c>
      <c r="C25" s="1">
        <v>-2.0</v>
      </c>
      <c r="D25" s="1">
        <v>-2.0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102</v>
      </c>
      <c r="B26" s="1">
        <v>0.0</v>
      </c>
      <c r="C26" s="1">
        <v>-2.0</v>
      </c>
      <c r="D26" s="1">
        <v>-2.0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103</v>
      </c>
      <c r="B27" s="1">
        <v>-18.0</v>
      </c>
      <c r="C27" s="1">
        <v>7.0</v>
      </c>
      <c r="D27" s="1">
        <v>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105</v>
      </c>
      <c r="B3" s="1">
        <v>0.0</v>
      </c>
      <c r="C3" s="1" t="s">
        <v>106</v>
      </c>
      <c r="D3" s="1" t="s">
        <v>107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</v>
      </c>
      <c r="B4" s="1">
        <v>0.0</v>
      </c>
      <c r="C4" s="1" t="s">
        <v>109</v>
      </c>
      <c r="D4" s="1" t="s">
        <v>110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0.0</v>
      </c>
      <c r="C5" s="1" t="s">
        <v>112</v>
      </c>
      <c r="D5" s="1" t="s">
        <v>113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0.0</v>
      </c>
      <c r="C6" s="1" t="s">
        <v>112</v>
      </c>
      <c r="D6" s="1" t="s">
        <v>113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 t="s">
        <v>69</v>
      </c>
      <c r="C8" s="1" t="s">
        <v>117</v>
      </c>
      <c r="D8" s="1" t="s">
        <v>118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</v>
      </c>
      <c r="B9" s="1" t="s">
        <v>69</v>
      </c>
      <c r="C9" s="1" t="s">
        <v>120</v>
      </c>
      <c r="D9" s="1" t="s">
        <v>121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</v>
      </c>
      <c r="B10" s="1" t="s">
        <v>123</v>
      </c>
      <c r="C10" s="1" t="s">
        <v>124</v>
      </c>
      <c r="D10" s="1" t="s">
        <v>125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127</v>
      </c>
      <c r="B12" s="1" t="s">
        <v>128</v>
      </c>
      <c r="C12" s="1">
        <v>0.0</v>
      </c>
      <c r="D12" s="1" t="s">
        <v>129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2.0</v>
      </c>
      <c r="C13" s="1">
        <v>0.0</v>
      </c>
      <c r="D13" s="1" t="s">
        <v>131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 t="s">
        <v>133</v>
      </c>
      <c r="C14" s="1" t="s">
        <v>134</v>
      </c>
      <c r="D14" s="1" t="s">
        <v>135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</v>
      </c>
      <c r="B16" s="1">
        <v>0.0</v>
      </c>
      <c r="C16" s="1" t="s">
        <v>138</v>
      </c>
      <c r="D16" s="1" t="s">
        <v>139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140</v>
      </c>
      <c r="B17" s="1">
        <v>0.0</v>
      </c>
      <c r="C17" s="1" t="s">
        <v>138</v>
      </c>
      <c r="D17" s="1" t="s">
        <v>139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</v>
      </c>
      <c r="B18" s="1">
        <v>0.0</v>
      </c>
      <c r="C18" s="1">
        <v>0.0</v>
      </c>
      <c r="D18" s="1" t="s">
        <v>142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</v>
      </c>
      <c r="B19" s="1">
        <v>0.0</v>
      </c>
      <c r="C19" s="1">
        <v>0.0</v>
      </c>
      <c r="D19" s="1" t="s">
        <v>142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</v>
      </c>
      <c r="B20" s="1">
        <v>0.0</v>
      </c>
      <c r="C20" s="1">
        <v>0.0</v>
      </c>
      <c r="D20" s="1" t="s">
        <v>142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</v>
      </c>
      <c r="B21" s="1">
        <v>0.0</v>
      </c>
      <c r="C21" s="1">
        <v>0.0</v>
      </c>
      <c r="D21" s="1" t="s">
        <v>146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</v>
      </c>
      <c r="B22" s="1">
        <v>0.0</v>
      </c>
      <c r="C22" s="1">
        <v>5.0</v>
      </c>
      <c r="D22" s="1" t="s">
        <v>148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</v>
      </c>
      <c r="B23" s="1">
        <v>0.0</v>
      </c>
      <c r="C23" s="1">
        <v>0.0</v>
      </c>
      <c r="D23" s="1" t="s">
        <v>150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1">
        <v>0.0</v>
      </c>
      <c r="C24" s="1">
        <v>0.0</v>
      </c>
      <c r="D24" s="1" t="s">
        <v>150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</v>
      </c>
      <c r="B25" s="1">
        <v>0.0</v>
      </c>
      <c r="C25" s="1">
        <v>1.0</v>
      </c>
      <c r="D25" s="1" t="s">
        <v>153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>
        <v>0.0</v>
      </c>
      <c r="C26" s="1">
        <v>0.0</v>
      </c>
      <c r="D26" s="1" t="s">
        <v>155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156</v>
      </c>
      <c r="B27" s="1">
        <v>0.0</v>
      </c>
      <c r="C27" s="1">
        <v>0.0</v>
      </c>
      <c r="D27" s="1" t="s">
        <v>155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158</v>
      </c>
      <c r="B29" s="1">
        <v>0.0</v>
      </c>
      <c r="C29" s="1">
        <v>0.0</v>
      </c>
      <c r="D29" s="1" t="s">
        <v>159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160</v>
      </c>
      <c r="B30" s="1">
        <v>0.0</v>
      </c>
      <c r="C30" s="1">
        <v>0.0</v>
      </c>
      <c r="D30" s="1" t="s">
        <v>159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1">
        <v>0.0</v>
      </c>
      <c r="C31" s="1">
        <v>0.0</v>
      </c>
      <c r="D31" s="1" t="s">
        <v>162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1">
        <v>0.0</v>
      </c>
      <c r="C32" s="1">
        <v>0.0</v>
      </c>
      <c r="D32" s="1" t="s">
        <v>162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>
        <v>0.0</v>
      </c>
      <c r="C33" s="1">
        <v>0.0</v>
      </c>
      <c r="D33" s="1" t="s">
        <v>165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166</v>
      </c>
      <c r="B34" s="1">
        <v>0.0</v>
      </c>
      <c r="C34" s="1">
        <v>0.0</v>
      </c>
      <c r="D34" s="1" t="s">
        <v>167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168</v>
      </c>
      <c r="B35" s="1">
        <v>0.0</v>
      </c>
      <c r="C35" s="1">
        <v>0.0</v>
      </c>
      <c r="D35" s="1" t="s">
        <v>169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170</v>
      </c>
      <c r="B36" s="1">
        <v>0.0</v>
      </c>
      <c r="C36" s="1">
        <v>0.0</v>
      </c>
      <c r="D36" s="1" t="s">
        <v>169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171</v>
      </c>
      <c r="B37" s="1">
        <v>0.0</v>
      </c>
      <c r="C37" s="1">
        <v>0.0</v>
      </c>
      <c r="D37" s="1" t="s">
        <v>172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173</v>
      </c>
      <c r="C1" s="1" t="s">
        <v>174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175</v>
      </c>
      <c r="B2" s="1" t="s">
        <v>176</v>
      </c>
      <c r="C2" s="1" t="s">
        <v>177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178</v>
      </c>
      <c r="B3" s="1" t="s">
        <v>179</v>
      </c>
      <c r="C3" s="1" t="s">
        <v>180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181</v>
      </c>
      <c r="B4" s="1" t="s">
        <v>182</v>
      </c>
      <c r="C4" s="1" t="s">
        <v>183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178</v>
      </c>
      <c r="B5" s="1" t="s">
        <v>179</v>
      </c>
      <c r="C5" s="1" t="s">
        <v>184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185</v>
      </c>
      <c r="B6" s="1" t="s">
        <v>186</v>
      </c>
      <c r="C6" s="1" t="s">
        <v>187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188</v>
      </c>
      <c r="B7" s="1" t="s">
        <v>189</v>
      </c>
      <c r="C7" s="1" t="s">
        <v>190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191</v>
      </c>
      <c r="B8" s="1" t="s">
        <v>192</v>
      </c>
      <c r="C8" s="1" t="s">
        <v>193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194</v>
      </c>
      <c r="B9" s="1" t="s">
        <v>179</v>
      </c>
      <c r="C9" s="1" t="s">
        <v>179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195</v>
      </c>
      <c r="B10" s="1" t="s">
        <v>179</v>
      </c>
      <c r="C10" s="1" t="s">
        <v>179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196</v>
      </c>
      <c r="B11" s="1" t="s">
        <v>179</v>
      </c>
      <c r="C11" s="1" t="s">
        <v>179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197</v>
      </c>
      <c r="B12" s="1" t="s">
        <v>198</v>
      </c>
      <c r="C12" s="1" t="s">
        <v>199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200</v>
      </c>
      <c r="B13" s="1" t="s">
        <v>201</v>
      </c>
      <c r="C13" s="1" t="s">
        <v>202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203</v>
      </c>
      <c r="B14" s="1" t="s">
        <v>204</v>
      </c>
      <c r="C14" s="1" t="s">
        <v>204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205</v>
      </c>
      <c r="B15" s="1" t="s">
        <v>179</v>
      </c>
      <c r="C15" s="1" t="s">
        <v>179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206</v>
      </c>
      <c r="B16" s="1" t="s">
        <v>179</v>
      </c>
      <c r="C16" s="1" t="s">
        <v>179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207</v>
      </c>
      <c r="B17" s="1" t="s">
        <v>208</v>
      </c>
      <c r="C17" s="1" t="s">
        <v>209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210</v>
      </c>
      <c r="B18" s="1" t="s">
        <v>179</v>
      </c>
      <c r="C18" s="1" t="s">
        <v>179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211</v>
      </c>
      <c r="B19" s="1" t="s">
        <v>179</v>
      </c>
      <c r="C19" s="1" t="s">
        <v>179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212</v>
      </c>
      <c r="B20" s="1" t="s">
        <v>179</v>
      </c>
      <c r="C20" s="1" t="s">
        <v>179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102</v>
      </c>
      <c r="B21" s="1" t="s">
        <v>213</v>
      </c>
      <c r="C21" s="1" t="s">
        <v>214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215</v>
      </c>
      <c r="B22" s="1" t="s">
        <v>216</v>
      </c>
      <c r="C22" s="1" t="s">
        <v>217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218</v>
      </c>
      <c r="B23" s="1" t="s">
        <v>219</v>
      </c>
      <c r="C23" s="1" t="s">
        <v>220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221</v>
      </c>
      <c r="B24" s="1" t="s">
        <v>222</v>
      </c>
      <c r="C24" s="1" t="s">
        <v>223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224</v>
      </c>
      <c r="B25" s="1" t="s">
        <v>225</v>
      </c>
      <c r="C25" s="1" t="s">
        <v>226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227</v>
      </c>
      <c r="B26" s="1" t="s">
        <v>228</v>
      </c>
      <c r="C26" s="1" t="s">
        <v>229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230</v>
      </c>
      <c r="B2" s="1" t="s">
        <v>231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232</v>
      </c>
      <c r="B3" s="1" t="s">
        <v>233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234</v>
      </c>
      <c r="B4" s="1" t="s">
        <v>235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236</v>
      </c>
      <c r="B5" s="1" t="s">
        <v>237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238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239</v>
      </c>
      <c r="B7" s="1" t="s">
        <v>240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241</v>
      </c>
      <c r="B8" s="4" t="s">
        <v>242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243</v>
      </c>
      <c r="B9" s="1" t="s">
        <v>244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245</v>
      </c>
      <c r="B10" s="1" t="s">
        <v>246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247</v>
      </c>
      <c r="B11" s="1" t="s">
        <v>244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248</v>
      </c>
      <c r="B12" s="1" t="s">
        <v>249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250</v>
      </c>
      <c r="B13" s="1" t="s">
        <v>251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252</v>
      </c>
      <c r="B14" s="1" t="s">
        <v>249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253</v>
      </c>
      <c r="B15" s="1" t="s">
        <v>254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255</v>
      </c>
      <c r="B16" s="1" t="s">
        <v>256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257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258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259</v>
      </c>
      <c r="B19" s="1">
        <v>11.85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260</v>
      </c>
      <c r="B20" s="1">
        <v>11.85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261</v>
      </c>
      <c r="B21" s="1">
        <v>11.85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262</v>
      </c>
      <c r="B22" s="1">
        <v>11.85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263</v>
      </c>
      <c r="B23" s="1">
        <v>11.85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264</v>
      </c>
      <c r="B24" s="1">
        <v>11.85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265</v>
      </c>
      <c r="B25" s="1">
        <v>11.85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266</v>
      </c>
      <c r="B26" s="1">
        <v>11.85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267</v>
      </c>
      <c r="B27" s="1">
        <v>0.022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268</v>
      </c>
      <c r="B28" s="1">
        <v>405.0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269</v>
      </c>
      <c r="B29" s="1">
        <v>405.0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270</v>
      </c>
      <c r="B30" s="1">
        <v>19457.0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271</v>
      </c>
      <c r="B31" s="1">
        <v>1290.0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272</v>
      </c>
      <c r="B32" s="1">
        <v>1290.0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273</v>
      </c>
      <c r="B33" s="1">
        <v>9.4793128E7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274</v>
      </c>
      <c r="B34" s="1">
        <v>10.89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275</v>
      </c>
      <c r="B35" s="1">
        <v>12.25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276</v>
      </c>
      <c r="B36" s="1">
        <v>11.64708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277</v>
      </c>
      <c r="B37" s="1">
        <v>11.385435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278</v>
      </c>
      <c r="B38" s="1" t="s">
        <v>279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280</v>
      </c>
      <c r="B39" s="1">
        <v>9.3807528E7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281</v>
      </c>
      <c r="B40" s="1">
        <v>2249437.0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282</v>
      </c>
      <c r="B41" s="1">
        <v>6999420.0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283</v>
      </c>
      <c r="B42" s="1">
        <v>1254.0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284</v>
      </c>
      <c r="B43" s="1">
        <v>1381.0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285</v>
      </c>
      <c r="B44" s="1">
        <v>1.7276544E9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286</v>
      </c>
      <c r="B45" s="1">
        <v>1.7303328E9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287</v>
      </c>
      <c r="B46" s="1">
        <v>2.0E-4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288</v>
      </c>
      <c r="B47" s="1">
        <v>0.67863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289</v>
      </c>
      <c r="B48" s="1">
        <v>0.32076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290</v>
      </c>
      <c r="B49" s="1">
        <v>0.11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291</v>
      </c>
      <c r="B50" s="1">
        <v>5.9999997E-4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292</v>
      </c>
      <c r="B51" s="1">
        <v>7999420.0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293</v>
      </c>
      <c r="B52" s="1">
        <v>-0.171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294</v>
      </c>
      <c r="B53" s="1">
        <v>1.7039808E9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295</v>
      </c>
      <c r="B54" s="1">
        <v>1.7356032E9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296</v>
      </c>
      <c r="B55" s="1">
        <v>1.7197056E9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297</v>
      </c>
      <c r="B56" s="1">
        <v>-6581315.0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298</v>
      </c>
      <c r="B57" s="1">
        <v>-0.84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299</v>
      </c>
      <c r="B58" s="1">
        <v>0.08417201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300</v>
      </c>
      <c r="B59" s="1">
        <v>0.22263205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301</v>
      </c>
      <c r="B60" s="1" t="s">
        <v>302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303</v>
      </c>
      <c r="B61" s="1" t="s">
        <v>304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305</v>
      </c>
      <c r="B62" s="1" t="s">
        <v>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306</v>
      </c>
      <c r="B63" s="1" t="s">
        <v>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307</v>
      </c>
      <c r="B64" s="1" t="s">
        <v>308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309</v>
      </c>
      <c r="B65" s="1" t="s">
        <v>308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310</v>
      </c>
      <c r="B66" s="1">
        <v>1.6457994E9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311</v>
      </c>
      <c r="B67" s="1" t="s">
        <v>312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313</v>
      </c>
      <c r="B68" s="1" t="s">
        <v>314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315</v>
      </c>
      <c r="B69" s="1" t="s">
        <v>316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317</v>
      </c>
      <c r="B70" s="1" t="s">
        <v>318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319</v>
      </c>
      <c r="B71" s="1">
        <v>-1.8E7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320</v>
      </c>
      <c r="B72" s="1">
        <v>11.85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321</v>
      </c>
      <c r="B73" s="1" t="s">
        <v>322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323</v>
      </c>
      <c r="B74" s="1">
        <v>19294.0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324</v>
      </c>
      <c r="B75" s="1">
        <v>0.002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325</v>
      </c>
      <c r="B76" s="1">
        <v>1433500.0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326</v>
      </c>
      <c r="B77" s="1">
        <v>0.003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327</v>
      </c>
      <c r="B78" s="1">
        <v>0.017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328</v>
      </c>
      <c r="B79" s="1">
        <v>-0.025179999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329</v>
      </c>
      <c r="B80" s="1">
        <v>546688.0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330</v>
      </c>
      <c r="B81" s="1">
        <v>-1505546.0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331</v>
      </c>
      <c r="B82" s="1" t="s">
        <v>279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332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36</v>
      </c>
      <c r="B3" s="1">
        <v>0.0</v>
      </c>
      <c r="C3" s="1">
        <v>-2.0</v>
      </c>
      <c r="D3" s="1">
        <v>-55.0</v>
      </c>
      <c r="E3" s="1">
        <f>IF(D3*FORECAST(E2,B3:D3,B2:D2)&gt;0,FORECAST(E2,B3:D3,B2:D2),D3)*$X$1</f>
        <v>-74</v>
      </c>
      <c r="F3" s="1">
        <f>IF(E3*FORECAST(F2,B3:E3,B2:E2)&gt;0,FORECAST(F2,B3:E3,B2:E2),E3)*$X$1</f>
        <v>-101.5</v>
      </c>
      <c r="G3" s="1">
        <f>IF(F3*FORECAST(G2,B3:F3,B2:F2)&gt;0,FORECAST(G2,B3:F3,B2:F2),F3)*$X$1</f>
        <v>-129</v>
      </c>
      <c r="H3" s="1">
        <f>IF(G3*FORECAST(H2,B3:G3,B2:G2)&gt;0,FORECAST(H2,B3:G3,B2:G2),G3)*$X$1</f>
        <v>-156.5</v>
      </c>
      <c r="I3" s="1">
        <f>IF(H3*FORECAST(I2,B3:H3,B2:H2)&gt;0,FORECAST(I2,B3:H3,B2:H2),H3)*$X$1</f>
        <v>-184</v>
      </c>
      <c r="J3" s="1">
        <f>IF(I3*FORECAST(J2,B3:I3,B2:I2)&gt;0,FORECAST(J2,B3:I3,B2:I2),I3)*$X$1</f>
        <v>-211.5</v>
      </c>
      <c r="K3" s="1">
        <f>IF(J3*FORECAST(K2,B3:J3,B2:J2)&gt;0,FORECAST(K2,B3:J3,B2:J2),J3)*$X$1</f>
        <v>-239</v>
      </c>
      <c r="L3" s="5">
        <f>IF(K3*FORECAST(L2,B3:K3,B2:K2)&gt;0,FORECAST(L2,B3:K3,B2:K2),K3)*$X$1</f>
        <v>-266.5</v>
      </c>
      <c r="M3" s="5">
        <f>IF(L3*FORECAST(M2,B3:L3,B2:L2)&gt;0,FORECAST(M2,B3:L3,B2:L2),L3)*$X$1</f>
        <v>-294</v>
      </c>
      <c r="N3" s="5">
        <f>IF(M3*FORECAST(N2,B3:M3,B2:M2)&gt;0,FORECAST(N2,B3:M3,B2:M2),M3)*$X$1</f>
        <v>-321.5</v>
      </c>
      <c r="O3" s="5">
        <f>IF(N3*FORECAST(O2,B3:N3,B2:N2)&gt;0,FORECAST(O2,B3:N3,B2:N2),N3)*$X$1</f>
        <v>-349</v>
      </c>
      <c r="P3" s="5">
        <f>IF(O3*FORECAST(P2,B3:O3,B2:O2)&gt;0,FORECAST(P2,B3:O3,B2:O2),O3)*$X$1</f>
        <v>-376.5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</v>
      </c>
      <c r="B4" s="1">
        <v>24.0</v>
      </c>
      <c r="C4" s="1">
        <v>-1.0</v>
      </c>
      <c r="D4" s="1">
        <v>24.0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333</v>
      </c>
      <c r="B5" s="1">
        <v>5.0</v>
      </c>
      <c r="C5" s="1">
        <v>28.0</v>
      </c>
      <c r="D5" s="1">
        <v>20.0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334</v>
      </c>
      <c r="L7" s="1">
        <f>IF(P3*FORECAST(P2,B3:P3,B2:P2)&gt;0,FORECAST(P2,B3:P3,B2:P2),O3)*$X$1 * (1+0.02)/(0.0789-0.02)</f>
        <v>-6520.033956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335</v>
      </c>
      <c r="L8" s="6">
        <f t="array" ref="L8">NPV(0.0789,F3:P3)</f>
        <v>-1567.194898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336</v>
      </c>
      <c r="L9" s="6">
        <f t="array" ref="L9">NPV(0.0789,F16:P16)</f>
        <v>-2827.852372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337</v>
      </c>
      <c r="L10" s="6">
        <f>L8 + L9</f>
        <v>-4395.04727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70</v>
      </c>
      <c r="L11" s="1">
        <v>24.0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338</v>
      </c>
      <c r="L12" s="6">
        <f>L10 - L11</f>
        <v>-4419.04727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339</v>
      </c>
      <c r="L13" s="1">
        <v>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-220.9523635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-6520.033956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-29.0</v>
      </c>
      <c r="C3" s="1">
        <v>12.0</v>
      </c>
      <c r="D3" s="1">
        <v>6.0</v>
      </c>
      <c r="E3" s="1">
        <f>IF(D3*FORECAST(E2,B3:D3,B2:D2)&gt;0,FORECAST(E2,B3:D3,B2:D2),D3)*$X$1</f>
        <v>31.33333333</v>
      </c>
      <c r="F3" s="1">
        <f>IF(E3*FORECAST(F2,B3:E3,B2:E2)&gt;0,FORECAST(F2,B3:E3,B2:E2),E3)*$X$1</f>
        <v>48.83333333</v>
      </c>
      <c r="G3" s="1">
        <f>IF(F3*FORECAST(G2,B3:F3,B2:F2)&gt;0,FORECAST(G2,B3:F3,B2:F2),F3)*$X$1</f>
        <v>66.33333333</v>
      </c>
      <c r="H3" s="1">
        <f>IF(G3*FORECAST(H2,B3:G3,B2:G2)&gt;0,FORECAST(H2,B3:G3,B2:G2),G3)*$X$1</f>
        <v>83.83333333</v>
      </c>
      <c r="I3" s="1">
        <f>IF(H3*FORECAST(I2,B3:H3,B2:H2)&gt;0,FORECAST(I2,B3:H3,B2:H2),H3)*$X$1</f>
        <v>101.3333333</v>
      </c>
      <c r="J3" s="1">
        <f>IF(I3*FORECAST(J2,B3:I3,B2:I2)&gt;0,FORECAST(J2,B3:I3,B2:I2),I3)*$X$1</f>
        <v>118.8333333</v>
      </c>
      <c r="K3" s="1">
        <f>IF(J3*FORECAST(K2,B3:J3,B2:J2)&gt;0,FORECAST(K2,B3:J3,B2:J2),J3)*$X$1</f>
        <v>136.3333333</v>
      </c>
      <c r="L3" s="5">
        <f>IF(K3*FORECAST(L2,B3:K3,B2:K2)&gt;0,FORECAST(L2,B3:K3,B2:K2),K3)*$X$1</f>
        <v>153.8333333</v>
      </c>
      <c r="M3" s="5">
        <f>IF(L3*FORECAST(M2,B3:L3,B2:L2)&gt;0,FORECAST(M2,B3:L3,B2:L2),L3)*$X$1</f>
        <v>171.3333333</v>
      </c>
      <c r="N3" s="5">
        <f>IF(M3*FORECAST(N2,B3:M3,B2:M2)&gt;0,FORECAST(N2,B3:M3,B2:M2),M3)*$X$1</f>
        <v>188.8333333</v>
      </c>
      <c r="O3" s="5">
        <f>IF(N3*FORECAST(O2,B3:N3,B2:N2)&gt;0,FORECAST(O2,B3:N3,B2:N2),N3)*$X$1</f>
        <v>206.3333333</v>
      </c>
      <c r="P3" s="5">
        <f>IF(O3*FORECAST(P2,B3:O3,B2:O2)&gt;0,FORECAST(P2,B3:O3,B2:O2),O3)*$X$1</f>
        <v>223.8333333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</v>
      </c>
      <c r="B4" s="1">
        <v>24.0</v>
      </c>
      <c r="C4" s="1">
        <v>-1.0</v>
      </c>
      <c r="D4" s="1">
        <v>24.0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333</v>
      </c>
      <c r="B5" s="1">
        <v>5.0</v>
      </c>
      <c r="C5" s="1">
        <v>28.0</v>
      </c>
      <c r="D5" s="1">
        <v>20.0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334</v>
      </c>
      <c r="L7" s="1">
        <f>IF(P3*FORECAST(P2,B3:P3,B2:P2)&gt;0,FORECAST(P2,B3:P3,B2:P2),O3)*$X$1 * (1+0.02)/(0.0789-0.02)</f>
        <v>3876.2309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335</v>
      </c>
      <c r="L8" s="6">
        <f t="array" ref="L8">NPV(0.0789,F3:P3)</f>
        <v>884.2102737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336</v>
      </c>
      <c r="L9" s="6">
        <f t="array" ref="L9">NPV(0.0789,F16:P16)</f>
        <v>1681.188905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337</v>
      </c>
      <c r="L10" s="6">
        <f>L8 + L9</f>
        <v>2565.399179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70</v>
      </c>
      <c r="L11" s="1">
        <v>24.0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338</v>
      </c>
      <c r="L12" s="6">
        <f>L10 - L11</f>
        <v>2541.399179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339</v>
      </c>
      <c r="L13" s="1">
        <v>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127.0699589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3876.2309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