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<sst xmlns="http://schemas.openxmlformats.org/spreadsheetml/2006/main" count="469" uniqueCount="383">
  <si>
    <t>ticker</t>
  </si>
  <si>
    <t>CERO</t>
  </si>
  <si>
    <t>nombre</t>
  </si>
  <si>
    <t>CERO THERAPEUTICS HOLDING</t>
  </si>
  <si>
    <t>empresa</t>
  </si>
  <si>
    <t>Biotechnology &amp; Medical Research</t>
  </si>
  <si>
    <t>Open</t>
  </si>
  <si>
    <t>Target Price</t>
  </si>
  <si>
    <t>Upside</t>
  </si>
  <si>
    <t>1609.35%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</si>
  <si>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</si>
  <si>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</si>
  <si>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</si>
  <si>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</si>
  <si>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</si>
  <si>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</si>
  <si>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</si>
  <si>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</si>
  <si>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</si>
  <si>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(Gain) Loss on Sale of Investments - (CF)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</si>
  <si>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</si>
  <si>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</si>
  <si>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</si>
  <si>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</si>
  <si>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</si>
  <si>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</si>
  <si>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</si>
  <si>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</si>
  <si>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</si>
  <si>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</si>
  <si>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</si>
  <si>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</si>
  <si>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</si>
  <si>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</si>
  <si>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</si>
  <si>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</si>
  <si>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</si>
  <si>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</si>
  <si>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</si>
  <si>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</si>
  <si>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</si>
  <si>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</si>
  <si>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</si>
  <si>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</si>
  <si>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</si>
  <si>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Prepaid Expenses</t>
  </si>
  <si>
    <t>Restricted Cash</t>
  </si>
  <si>
    <t>Other Current Assets, Total</t>
  </si>
  <si>
    <t>Total Current Assets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</si>
  <si>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</si>
  <si>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</si>
  <si>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</si>
  <si>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</si>
  <si>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</si>
  <si>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</si>
  <si>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</si>
  <si>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</si>
  <si>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</si>
  <si>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</si>
  <si>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</si>
  <si>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</si>
  <si>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</si>
  <si>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</si>
  <si>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</si>
  <si>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</si>
  <si>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</si>
  <si>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</si>
  <si>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</si>
  <si>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</si>
  <si>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-1.6</t>
  </si>
  <si>
    <t>-2.33</t>
  </si>
  <si>
    <t>-227.32</t>
  </si>
  <si>
    <t>Tangible Book Value</t>
  </si>
  <si>
    <t>Tangible Book Value Per Share</t>
  </si>
  <si>
    <t>Total Debt</t>
  </si>
  <si>
    <t>Net Debt</t>
  </si>
  <si>
    <t>Account Code - Inventory Valuation</t>
  </si>
  <si>
    <t>Full Time Employees</t>
  </si>
  <si>
    <t>Part Time Employees</t>
  </si>
  <si>
    <t>Selling General &amp; Admin Expenses, Total</t>
  </si>
  <si>
    <t>Other Operating Expenses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</si>
  <si>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</si>
  <si>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</si>
  <si>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</si>
  <si>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</si>
  <si>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</si>
  <si>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</si>
  <si>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</si>
  <si>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</si>
  <si>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</si>
  <si>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</si>
  <si>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</si>
  <si>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</si>
  <si>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</si>
  <si>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</si>
  <si>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</si>
  <si>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</si>
  <si>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-2.97</t>
  </si>
  <si>
    <t>-38.85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</si>
  <si>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</si>
  <si>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</si>
  <si>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</si>
  <si>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</si>
  <si>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</si>
  <si>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</si>
  <si>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-0.19</t>
  </si>
  <si>
    <t>-23.37</t>
  </si>
  <si>
    <t>Normalized Diluted EPS</t>
  </si>
  <si>
    <t>EBITA</t>
  </si>
  <si>
    <t>EBIT</t>
  </si>
  <si>
    <t>Effective Tax Rate - (Ratio)</t>
  </si>
  <si>
    <t>5.07</t>
  </si>
  <si>
    <t>-873.7</t>
  </si>
  <si>
    <t>-3.88</t>
  </si>
  <si>
    <t>Total Current Taxes</t>
  </si>
  <si>
    <t>Total Deferred Taxes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</si>
  <si>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</si>
  <si>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</si>
  <si>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</si>
  <si>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</si>
  <si>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</si>
  <si>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-1.63</t>
  </si>
  <si>
    <t>-7.2</t>
  </si>
  <si>
    <t>Return on Total Capital</t>
  </si>
  <si>
    <t>20.43</t>
  </si>
  <si>
    <t>15.94</t>
  </si>
  <si>
    <t>Return On Equity %</t>
  </si>
  <si>
    <t>7.25</t>
  </si>
  <si>
    <t>20.13</t>
  </si>
  <si>
    <t>Return on Common Equity</t>
  </si>
  <si>
    <t>Short Term Liquidity</t>
  </si>
  <si>
    <t>Current Ratio</t>
  </si>
  <si>
    <t>13.88</t>
  </si>
  <si>
    <t>1.38</t>
  </si>
  <si>
    <t>1.65</t>
  </si>
  <si>
    <t>Quick Ratio</t>
  </si>
  <si>
    <t>11.2</t>
  </si>
  <si>
    <t>0.02</t>
  </si>
  <si>
    <t>Operating Cash Flow to Current Liabilities</t>
  </si>
  <si>
    <t>-12.19</t>
  </si>
  <si>
    <t>-0.04</t>
  </si>
  <si>
    <t>-0.29</t>
  </si>
  <si>
    <t>Long Term Solvency</t>
  </si>
  <si>
    <t>Total Debt/Equity</t>
  </si>
  <si>
    <t>-6.04</t>
  </si>
  <si>
    <t>-10.95</t>
  </si>
  <si>
    <t>Total Debt / Total Capital</t>
  </si>
  <si>
    <t>-6.43</t>
  </si>
  <si>
    <t>-12.3</t>
  </si>
  <si>
    <t>Total Liabilities / Total Assets</t>
  </si>
  <si>
    <t>104.26</t>
  </si>
  <si>
    <t>125.39</t>
  </si>
  <si>
    <t>265.87</t>
  </si>
  <si>
    <t>Growth Over Prior Year</t>
  </si>
  <si>
    <t>EBITA, 1 Yr. Growth %</t>
  </si>
  <si>
    <t>410.45</t>
  </si>
  <si>
    <t>0.95</t>
  </si>
  <si>
    <t>EBIT, 1 Yr. Growth %</t>
  </si>
  <si>
    <t>Earnings From Cont. Operations, 1 Yr. Growth %</t>
  </si>
  <si>
    <t>23.44</t>
  </si>
  <si>
    <t>279.83</t>
  </si>
  <si>
    <t>Net Income, 1 Yr. Growth %</t>
  </si>
  <si>
    <t>Normalized Net Income, 1 Yr. Growth %</t>
  </si>
  <si>
    <t>-87.95</t>
  </si>
  <si>
    <t>Diluted EPS Before Extra, 1 Yr. Growth %</t>
  </si>
  <si>
    <t>Total Assets, 1 Yr. Growth %</t>
  </si>
  <si>
    <t>-76.47</t>
  </si>
  <si>
    <t>-79.79</t>
  </si>
  <si>
    <t>Tangible Book Value, 1 Yr. Growth %</t>
  </si>
  <si>
    <t>40.23</t>
  </si>
  <si>
    <t>29.08</t>
  </si>
  <si>
    <t>Common Equity, 1 Yr. Growth %</t>
  </si>
  <si>
    <t>Cash From Operations, 1 Yr. Growth %</t>
  </si>
  <si>
    <t>-8.6</t>
  </si>
  <si>
    <t>39.49</t>
  </si>
  <si>
    <t>Levered Free Cash Flow, 1 Yr. Growth %</t>
  </si>
  <si>
    <t>-138.04</t>
  </si>
  <si>
    <t>Unlevered Free Cash Flow, 1 Yr. Growth %</t>
  </si>
  <si>
    <t>Compound Annual Growth Rate Over Two Years</t>
  </si>
  <si>
    <t>EBITA, 2 Yr. CAGR %</t>
  </si>
  <si>
    <t>EBIT, 2 Yr. CAGR %</t>
  </si>
  <si>
    <t>Earnings From Cont. Operations, 2 Yr. CAGR %</t>
  </si>
  <si>
    <t>116.53</t>
  </si>
  <si>
    <t>Net Income, 2 Yr. CAGR %</t>
  </si>
  <si>
    <t>Normalized Net Income, 2 Yr. CAGR %</t>
  </si>
  <si>
    <t>107.11</t>
  </si>
  <si>
    <t>Total Assets, 2 Yr. CAGR %</t>
  </si>
  <si>
    <t>-78.2</t>
  </si>
  <si>
    <t>Tangible Book Value, 2 Yr. CAGR %</t>
  </si>
  <si>
    <t>36.06</t>
  </si>
  <si>
    <t>Common Equity, 2 Yr. CAGR %</t>
  </si>
  <si>
    <t>Cash From Operations, 2 Yr. CAGR %</t>
  </si>
  <si>
    <t>12.91</t>
  </si>
  <si>
    <t>2021</t>
  </si>
  <si>
    <t>2022</t>
  </si>
  <si>
    <t>2023</t>
  </si>
  <si>
    <t>Capitalization
                                    1</t>
  </si>
  <si>
    <t>4,219</t>
  </si>
  <si>
    <t>4,909</t>
  </si>
  <si>
    <t>68.71</t>
  </si>
  <si>
    <t>Change</t>
  </si>
  <si>
    <t>-</t>
  </si>
  <si>
    <t>16.37%</t>
  </si>
  <si>
    <t>-98.6%</t>
  </si>
  <si>
    <t>Enterprise Value (EV)
                                    1</t>
  </si>
  <si>
    <t>4,218</t>
  </si>
  <si>
    <t>70.17</t>
  </si>
  <si>
    <t>16.4%</t>
  </si>
  <si>
    <t>-98.57%</t>
  </si>
  <si>
    <t>P/E ratio</t>
  </si>
  <si>
    <t>-346x</t>
  </si>
  <si>
    <t>-28.3x</t>
  </si>
  <si>
    <t>PBR</t>
  </si>
  <si>
    <t>-618x</t>
  </si>
  <si>
    <t>-441x</t>
  </si>
  <si>
    <t>-4.84x</t>
  </si>
  <si>
    <t>PEG</t>
  </si>
  <si>
    <t>-0x</t>
  </si>
  <si>
    <t>Capitalization / Revenue</t>
  </si>
  <si>
    <t>EV / Revenue</t>
  </si>
  <si>
    <t>EV / EBITDA</t>
  </si>
  <si>
    <t>EV / EBIT</t>
  </si>
  <si>
    <t>-7,410x</t>
  </si>
  <si>
    <t>-1,690x</t>
  </si>
  <si>
    <t>-23.9x</t>
  </si>
  <si>
    <t>EV / FCF</t>
  </si>
  <si>
    <t>-365,172,038x</t>
  </si>
  <si>
    <t>13,719,396x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</si>
  <si>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</si>
  <si>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</si>
  <si>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</si>
  <si>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</si>
  <si>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</si>
  <si>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</si>
  <si>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-2.969</t>
  </si>
  <si>
    <t>Distribution rate</t>
  </si>
  <si>
    <t>Net sales</t>
  </si>
  <si>
    <t>EBITDA</t>
  </si>
  <si>
    <t>EBIT
                                    1</t>
  </si>
  <si>
    <t>-0.5692</t>
  </si>
  <si>
    <t>-2.905</t>
  </si>
  <si>
    <t>-2.933</t>
  </si>
  <si>
    <t>Net income
                                    1</t>
  </si>
  <si>
    <t>-0.5409</t>
  </si>
  <si>
    <t>-0.6677</t>
  </si>
  <si>
    <t>-2.536</t>
  </si>
  <si>
    <t>Net Debt
                                    1</t>
  </si>
  <si>
    <t>-1.099</t>
  </si>
  <si>
    <t>0.1741</t>
  </si>
  <si>
    <t>1.458</t>
  </si>
  <si>
    <t>Reference price
                                    2</t>
  </si>
  <si>
    <t>991.000</t>
  </si>
  <si>
    <t>1,027.030</t>
  </si>
  <si>
    <t>1,100.000</t>
  </si>
  <si>
    <t>Nbr of stocks (in thousands)</t>
  </si>
  <si>
    <t>4,257</t>
  </si>
  <si>
    <t>4,780</t>
  </si>
  <si>
    <t>62.5</t>
  </si>
  <si>
    <t>Announcement Date</t>
  </si>
  <si>
    <t>3/24/22</t>
  </si>
  <si>
    <t>3/24/23</t>
  </si>
  <si>
    <t>4/2/24</t>
  </si>
  <si>
    <t>address1</t>
  </si>
  <si>
    <t>201 Haskins Way</t>
  </si>
  <si>
    <t>address2</t>
  </si>
  <si>
    <t>Suite 230</t>
  </si>
  <si>
    <t>city</t>
  </si>
  <si>
    <t>South San Francisco</t>
  </si>
  <si>
    <t>state</t>
  </si>
  <si>
    <t>CA</t>
  </si>
  <si>
    <t>zip</t>
  </si>
  <si>
    <t>94080</t>
  </si>
  <si>
    <t>country</t>
  </si>
  <si>
    <t>phone</t>
  </si>
  <si>
    <t>215 731 9450</t>
  </si>
  <si>
    <t>website</t>
  </si>
  <si>
    <t>https://www.cero.bio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</si>
  <si>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</si>
  <si>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</si>
  <si>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</si>
  <si>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</si>
  <si>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</si>
  <si>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</si>
  <si>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</si>
  <si>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</si>
  <si>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</si>
  <si>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</si>
  <si>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</si>
  <si>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CERo Therapeutics Holdings, Inc., an immunotherapy company, focuses on advancing the development of engineered T cell therapeutics for the treatment of cancer. Its lead development candidate is CER-1236, an autologous T cell therapy candidate for the treatment of hematologic malignancies. The company was incorporated in 2021 and is based in South San Francisco, California.</t>
  </si>
  <si>
    <t>fullTimeEmployees</t>
  </si>
  <si>
    <t>companyOfficers</t>
  </si>
  <si>
    <t>[{'maxAge': 1, 'name': 'Mr. Christopher B. Ehrlich M.B.A.', 'age': 53, 'title': 'CEO &amp; Chair', 'yearBorn': 1970, 'exercisedValue': 0, 'unexercisedValue': 0}, {'maxAge': 1, 'name': 'Mr. Brian G. Atwood', 'age': 70, 'title': 'President &amp; Director', 'yearBorn': 1953, 'exercisedValue': 0, 'unexercisedValue': 0}, {'maxAge': 1, 'name': 'Dr. Lawrence  Corey M.D.', 'age': 76, 'title': 'Co-founder &amp; Head of Scientific Advisory Board', 'yearBorn': 1947, 'exercisedValue': 0, 'unexercisedValue': 0}, {'maxAge': 1, 'name': 'Mr. Andrew Albert Kucharchuk M.B.A.', 'age': 42, 'title': 'CFO &amp; Director', 'yearBorn': 1981, 'exercisedValue': 0, 'unexercisedValue': 0}, {'maxAge': 1, 'name': 'Dr. Kristen  Pierce Ph.D.', 'age': 53, 'title': 'Chief Development Officer &amp; Director', 'yearBorn': 1970,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</si>
  <si>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</si>
  <si>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</si>
  <si>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</si>
  <si>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</si>
  <si>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</si>
  <si>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</si>
  <si>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</si>
  <si>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</si>
  <si>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</si>
  <si>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</si>
  <si>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</si>
  <si>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</si>
  <si>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</si>
  <si>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</si>
  <si>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</si>
  <si>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</si>
  <si>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</si>
  <si>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</si>
  <si>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</si>
  <si>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</si>
  <si>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</si>
  <si>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</si>
  <si>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</si>
  <si>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</si>
  <si>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</si>
  <si>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</si>
  <si>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</si>
  <si>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</si>
  <si>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</si>
  <si>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</si>
  <si>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</si>
  <si>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</si>
  <si>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</si>
  <si>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</si>
  <si>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</si>
  <si>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</si>
  <si>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</si>
  <si>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</si>
  <si>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</si>
  <si>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</si>
  <si>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</si>
  <si>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</si>
  <si>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</si>
  <si>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</si>
  <si>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</si>
  <si>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</si>
  <si>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</si>
  <si>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1:100</t>
  </si>
  <si>
    <t>lastSplitDate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</si>
  <si>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</si>
  <si>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</si>
  <si>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</si>
  <si>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</si>
  <si>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</si>
  <si>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</si>
  <si>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</si>
  <si>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</si>
  <si>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</si>
  <si>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CERo Therapeutics Holdings, Inc</t>
  </si>
  <si>
    <t>longName</t>
  </si>
  <si>
    <t>CERo Therapeutics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</si>
  <si>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</si>
  <si>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</si>
  <si>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</si>
  <si>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</si>
  <si>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</si>
  <si>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</si>
  <si>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c96e7212-658f-3054-8625-d2aafea7c5eb</t>
  </si>
  <si>
    <t>messageBoardId</t>
  </si>
  <si>
    <t>finmb_1673740339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</si>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</sst>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ero.bio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57.43417268191435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8166077.0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-2.273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-54.0</v>
      </c>
      <c r="C2" s="1">
        <v>-66.0</v>
      </c>
      <c r="D2" s="1">
        <v>-2.0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660.0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-2.0</v>
      </c>
      <c r="C4" s="1">
        <v>-2.0</v>
      </c>
      <c r="D4" s="1">
        <v>-49.0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59.0</v>
      </c>
      <c r="D6" s="1">
        <v>-57.0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-65.0</v>
      </c>
      <c r="C7" s="1">
        <v>17.0</v>
      </c>
      <c r="D7" s="1">
        <v>19.0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-1.0</v>
      </c>
      <c r="C8" s="1">
        <v>-1.0</v>
      </c>
      <c r="D8" s="1">
        <v>-1.0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-306.0</v>
      </c>
      <c r="C9" s="1">
        <v>181.0</v>
      </c>
      <c r="D9" s="1">
        <v>-7.0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-306.0</v>
      </c>
      <c r="C10" s="1">
        <v>181.0</v>
      </c>
      <c r="D10" s="1">
        <v>-7.0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5.0</v>
      </c>
      <c r="C11" s="1">
        <v>65.0</v>
      </c>
      <c r="D11" s="1">
        <v>90.0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9.0</v>
      </c>
      <c r="C12" s="1">
        <v>65.0</v>
      </c>
      <c r="D12" s="1">
        <v>90.0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-5.0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-9.0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315.0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-139.0</v>
      </c>
      <c r="D16" s="1">
        <v>-33.0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-6.0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309.0</v>
      </c>
      <c r="C18" s="1">
        <v>-139.0</v>
      </c>
      <c r="D18" s="1">
        <v>-32.0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1.0</v>
      </c>
      <c r="C19" s="1">
        <v>41.0</v>
      </c>
      <c r="D19" s="1">
        <v>-42.0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-13.0</v>
      </c>
      <c r="D21" s="1">
        <v>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-13.0</v>
      </c>
      <c r="D22" s="1">
        <v>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11.0</v>
      </c>
      <c r="D23" s="1">
        <v>-6.0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 t="s">
        <v>41</v>
      </c>
      <c r="C24" s="1">
        <v>65.0</v>
      </c>
      <c r="D24" s="1">
        <v>90.0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</v>
      </c>
      <c r="B3" s="1">
        <v>1.0</v>
      </c>
      <c r="C3" s="1">
        <v>47.0</v>
      </c>
      <c r="D3" s="1">
        <v>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</v>
      </c>
      <c r="B4" s="1">
        <v>1.0</v>
      </c>
      <c r="C4" s="1">
        <v>47.0</v>
      </c>
      <c r="D4" s="1">
        <v>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</v>
      </c>
      <c r="B5" s="1">
        <v>26.0</v>
      </c>
      <c r="C5" s="1">
        <v>22.0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46</v>
      </c>
      <c r="B6" s="1">
        <v>0.0</v>
      </c>
      <c r="C6" s="1">
        <v>41.0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</v>
      </c>
      <c r="B7" s="1">
        <v>0.0</v>
      </c>
      <c r="C7" s="1">
        <v>0.0</v>
      </c>
      <c r="D7" s="1">
        <v>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</v>
      </c>
      <c r="B8" s="1">
        <v>1.0</v>
      </c>
      <c r="C8" s="1">
        <v>42.0</v>
      </c>
      <c r="D8" s="1">
        <v>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</v>
      </c>
      <c r="B9" s="1">
        <v>1.0</v>
      </c>
      <c r="C9" s="1">
        <v>0.0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</v>
      </c>
      <c r="B10" s="1">
        <v>179.0</v>
      </c>
      <c r="C10" s="1">
        <v>0.0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</v>
      </c>
      <c r="B11" s="1">
        <v>180.0</v>
      </c>
      <c r="C11" s="1">
        <v>42.0</v>
      </c>
      <c r="D11" s="1">
        <v>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</v>
      </c>
      <c r="B13" s="1">
        <v>1.0</v>
      </c>
      <c r="C13" s="1">
        <v>1.0</v>
      </c>
      <c r="D13" s="1">
        <v>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</v>
      </c>
      <c r="B14" s="1">
        <v>8.0</v>
      </c>
      <c r="C14" s="1">
        <v>0.0</v>
      </c>
      <c r="D14" s="1">
        <v>5.0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</v>
      </c>
      <c r="B15" s="1">
        <v>0.0</v>
      </c>
      <c r="C15" s="1">
        <v>65.0</v>
      </c>
      <c r="D15" s="1">
        <v>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</v>
      </c>
      <c r="B16" s="1">
        <v>0.0</v>
      </c>
      <c r="C16" s="1">
        <v>59.0</v>
      </c>
      <c r="D16" s="1">
        <v>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</v>
      </c>
      <c r="B17" s="1">
        <v>0.0</v>
      </c>
      <c r="C17" s="1">
        <v>27.0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</v>
      </c>
      <c r="B18" s="1">
        <v>9.0</v>
      </c>
      <c r="C18" s="1">
        <v>30.0</v>
      </c>
      <c r="D18" s="1">
        <v>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</v>
      </c>
      <c r="B19" s="1">
        <v>188.0</v>
      </c>
      <c r="C19" s="1">
        <v>22.0</v>
      </c>
      <c r="D19" s="1">
        <v>17.0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</v>
      </c>
      <c r="B20" s="1">
        <v>188.0</v>
      </c>
      <c r="C20" s="1">
        <v>53.0</v>
      </c>
      <c r="D20" s="1">
        <v>22.0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</v>
      </c>
      <c r="B21" s="1">
        <v>547.0</v>
      </c>
      <c r="C21" s="1">
        <v>547.0</v>
      </c>
      <c r="D21" s="1">
        <v>547.0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</v>
      </c>
      <c r="B22" s="1">
        <v>-7.0</v>
      </c>
      <c r="C22" s="1">
        <v>-10.0</v>
      </c>
      <c r="D22" s="1">
        <v>-14.0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</v>
      </c>
      <c r="B23" s="1">
        <v>-7.0</v>
      </c>
      <c r="C23" s="1">
        <v>-10.0</v>
      </c>
      <c r="D23" s="1">
        <v>-14.0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</v>
      </c>
      <c r="B24" s="1">
        <v>-7.0</v>
      </c>
      <c r="C24" s="1">
        <v>-10.0</v>
      </c>
      <c r="D24" s="1">
        <v>-14.0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</v>
      </c>
      <c r="B25" s="1">
        <v>180.0</v>
      </c>
      <c r="C25" s="1">
        <v>42.0</v>
      </c>
      <c r="D25" s="1">
        <v>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66</v>
      </c>
      <c r="B27" s="1">
        <v>4.0</v>
      </c>
      <c r="C27" s="1">
        <v>4.0</v>
      </c>
      <c r="D27" s="1">
        <v>14.0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67</v>
      </c>
      <c r="B28" s="1">
        <v>4.0</v>
      </c>
      <c r="C28" s="1">
        <v>4.0</v>
      </c>
      <c r="D28" s="1">
        <v>6.0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68</v>
      </c>
      <c r="B29" s="1" t="s">
        <v>69</v>
      </c>
      <c r="C29" s="1" t="s">
        <v>70</v>
      </c>
      <c r="D29" s="1" t="s">
        <v>71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72</v>
      </c>
      <c r="B30" s="1">
        <v>-7.0</v>
      </c>
      <c r="C30" s="1">
        <v>-10.0</v>
      </c>
      <c r="D30" s="1">
        <v>-14.0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73</v>
      </c>
      <c r="B31" s="1" t="s">
        <v>69</v>
      </c>
      <c r="C31" s="1" t="s">
        <v>70</v>
      </c>
      <c r="D31" s="1" t="s">
        <v>71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74</v>
      </c>
      <c r="B32" s="1" t="s">
        <v>41</v>
      </c>
      <c r="C32" s="1">
        <v>65.0</v>
      </c>
      <c r="D32" s="1">
        <v>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75</v>
      </c>
      <c r="B33" s="1">
        <v>-1.0</v>
      </c>
      <c r="C33" s="1">
        <v>17.0</v>
      </c>
      <c r="D33" s="1">
        <v>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76</v>
      </c>
      <c r="B34" s="1">
        <v>3.0</v>
      </c>
      <c r="C34" s="1">
        <v>3.0</v>
      </c>
      <c r="D34" s="1">
        <v>3.0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77</v>
      </c>
      <c r="B35" s="1">
        <v>0.0</v>
      </c>
      <c r="C35" s="1">
        <v>0.0</v>
      </c>
      <c r="D35" s="1">
        <v>8.0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78</v>
      </c>
      <c r="B36" s="1">
        <v>3.0</v>
      </c>
      <c r="C36" s="1">
        <v>3.0</v>
      </c>
      <c r="D36" s="1">
        <v>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79</v>
      </c>
      <c r="B2" s="1">
        <v>43.0</v>
      </c>
      <c r="C2" s="1">
        <v>2.0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80</v>
      </c>
      <c r="B3" s="1">
        <v>13.0</v>
      </c>
      <c r="C3" s="1">
        <v>6.0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81</v>
      </c>
      <c r="B4" s="1">
        <v>56.0</v>
      </c>
      <c r="C4" s="1">
        <v>2.0</v>
      </c>
      <c r="D4" s="1">
        <v>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82</v>
      </c>
      <c r="B5" s="1">
        <v>-56.0</v>
      </c>
      <c r="C5" s="1">
        <v>-2.0</v>
      </c>
      <c r="D5" s="1">
        <v>-2.0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83</v>
      </c>
      <c r="B6" s="1">
        <v>0.0</v>
      </c>
      <c r="C6" s="1">
        <v>2.0</v>
      </c>
      <c r="D6" s="1">
        <v>49.0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84</v>
      </c>
      <c r="B7" s="1">
        <v>0.0</v>
      </c>
      <c r="C7" s="1">
        <v>2.0</v>
      </c>
      <c r="D7" s="1">
        <v>49.0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85</v>
      </c>
      <c r="B8" s="1">
        <v>-56.0</v>
      </c>
      <c r="C8" s="1">
        <v>-6.0</v>
      </c>
      <c r="D8" s="1">
        <v>-2.0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86</v>
      </c>
      <c r="B9" s="1">
        <v>-660.0</v>
      </c>
      <c r="C9" s="1">
        <v>0.0</v>
      </c>
      <c r="D9" s="1">
        <v>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87</v>
      </c>
      <c r="B10" s="1">
        <v>-57.0</v>
      </c>
      <c r="C10" s="1">
        <v>-6.0</v>
      </c>
      <c r="D10" s="1">
        <v>-2.0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88</v>
      </c>
      <c r="B11" s="1">
        <v>-2.0</v>
      </c>
      <c r="C11" s="1">
        <v>59.0</v>
      </c>
      <c r="D11" s="1">
        <v>9.0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89</v>
      </c>
      <c r="B12" s="1">
        <v>-54.0</v>
      </c>
      <c r="C12" s="1">
        <v>-66.0</v>
      </c>
      <c r="D12" s="1">
        <v>-2.0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90</v>
      </c>
      <c r="B13" s="1">
        <v>-54.0</v>
      </c>
      <c r="C13" s="1">
        <v>-66.0</v>
      </c>
      <c r="D13" s="1">
        <v>-2.0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91</v>
      </c>
      <c r="B14" s="1">
        <v>-54.0</v>
      </c>
      <c r="C14" s="1">
        <v>-66.0</v>
      </c>
      <c r="D14" s="1">
        <v>-2.0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92</v>
      </c>
      <c r="B15" s="1">
        <v>36.0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93</v>
      </c>
      <c r="B16" s="1">
        <v>-36.0</v>
      </c>
      <c r="C16" s="1">
        <v>-66.0</v>
      </c>
      <c r="D16" s="1">
        <v>-2.0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94</v>
      </c>
      <c r="B17" s="1">
        <v>-36.0</v>
      </c>
      <c r="C17" s="1">
        <v>-66.0</v>
      </c>
      <c r="D17" s="1">
        <v>-2.0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96</v>
      </c>
      <c r="B19" s="1">
        <v>0.0</v>
      </c>
      <c r="C19" s="1" t="s">
        <v>97</v>
      </c>
      <c r="D19" s="1" t="s">
        <v>98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</v>
      </c>
      <c r="B20" s="1">
        <v>0.0</v>
      </c>
      <c r="C20" s="1" t="s">
        <v>97</v>
      </c>
      <c r="D20" s="1" t="s">
        <v>98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100</v>
      </c>
      <c r="B21" s="1">
        <v>9.0</v>
      </c>
      <c r="C21" s="1">
        <v>22.0</v>
      </c>
      <c r="D21" s="1">
        <v>6.0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101</v>
      </c>
      <c r="B22" s="1">
        <v>0.0</v>
      </c>
      <c r="C22" s="1" t="s">
        <v>97</v>
      </c>
      <c r="D22" s="1" t="s">
        <v>98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>
        <v>0.0</v>
      </c>
      <c r="C23" s="1" t="s">
        <v>97</v>
      </c>
      <c r="D23" s="1" t="s">
        <v>98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103</v>
      </c>
      <c r="B24" s="1">
        <v>9.0</v>
      </c>
      <c r="C24" s="1">
        <v>22.0</v>
      </c>
      <c r="D24" s="1">
        <v>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0.0</v>
      </c>
      <c r="C25" s="1" t="s">
        <v>105</v>
      </c>
      <c r="D25" s="1" t="s">
        <v>106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107</v>
      </c>
      <c r="B26" s="1">
        <v>0.0</v>
      </c>
      <c r="C26" s="1" t="s">
        <v>105</v>
      </c>
      <c r="D26" s="1" t="s">
        <v>106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108</v>
      </c>
      <c r="B28" s="1">
        <v>-56.0</v>
      </c>
      <c r="C28" s="1">
        <v>-2.0</v>
      </c>
      <c r="D28" s="1">
        <v>-2.0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109</v>
      </c>
      <c r="B29" s="1">
        <v>-56.0</v>
      </c>
      <c r="C29" s="1">
        <v>-2.0</v>
      </c>
      <c r="D29" s="1">
        <v>-2.0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110</v>
      </c>
      <c r="B30" s="1" t="s">
        <v>111</v>
      </c>
      <c r="C30" s="1" t="s">
        <v>112</v>
      </c>
      <c r="D30" s="1" t="s">
        <v>113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114</v>
      </c>
      <c r="B31" s="1">
        <v>0.0</v>
      </c>
      <c r="C31" s="1">
        <v>59.0</v>
      </c>
      <c r="D31" s="1">
        <v>9.0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115</v>
      </c>
      <c r="B32" s="1">
        <v>-2.0</v>
      </c>
      <c r="C32" s="1">
        <v>0.0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116</v>
      </c>
      <c r="B33" s="1">
        <v>-35.0</v>
      </c>
      <c r="C33" s="1">
        <v>-4.0</v>
      </c>
      <c r="D33" s="1">
        <v>-1.0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118</v>
      </c>
      <c r="B35" s="1">
        <v>43.0</v>
      </c>
      <c r="C35" s="1">
        <v>2.0</v>
      </c>
      <c r="D35" s="1">
        <v>2.0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0.0</v>
      </c>
      <c r="C3" s="1" t="s">
        <v>121</v>
      </c>
      <c r="D3" s="1" t="s">
        <v>122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0.0</v>
      </c>
      <c r="C4" s="1" t="s">
        <v>124</v>
      </c>
      <c r="D4" s="1" t="s">
        <v>125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</v>
      </c>
      <c r="B5" s="1">
        <v>0.0</v>
      </c>
      <c r="C5" s="1" t="s">
        <v>127</v>
      </c>
      <c r="D5" s="1" t="s">
        <v>128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0.0</v>
      </c>
      <c r="C6" s="1" t="s">
        <v>127</v>
      </c>
      <c r="D6" s="1" t="s">
        <v>128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 t="s">
        <v>132</v>
      </c>
      <c r="C8" s="1" t="s">
        <v>133</v>
      </c>
      <c r="D8" s="1" t="s">
        <v>134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 t="s">
        <v>136</v>
      </c>
      <c r="C9" s="1" t="s">
        <v>137</v>
      </c>
      <c r="D9" s="1" t="s">
        <v>137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 t="s">
        <v>139</v>
      </c>
      <c r="C10" s="1" t="s">
        <v>140</v>
      </c>
      <c r="D10" s="1" t="s">
        <v>141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0.0</v>
      </c>
      <c r="C12" s="1" t="s">
        <v>144</v>
      </c>
      <c r="D12" s="1" t="s">
        <v>145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0.0</v>
      </c>
      <c r="C13" s="1" t="s">
        <v>147</v>
      </c>
      <c r="D13" s="1" t="s">
        <v>148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 t="s">
        <v>150</v>
      </c>
      <c r="C14" s="1" t="s">
        <v>151</v>
      </c>
      <c r="D14" s="1" t="s">
        <v>152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0.0</v>
      </c>
      <c r="C16" s="1" t="s">
        <v>155</v>
      </c>
      <c r="D16" s="1" t="s">
        <v>156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0.0</v>
      </c>
      <c r="C17" s="1" t="s">
        <v>155</v>
      </c>
      <c r="D17" s="1" t="s">
        <v>156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0.0</v>
      </c>
      <c r="C18" s="1" t="s">
        <v>159</v>
      </c>
      <c r="D18" s="1" t="s">
        <v>160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0.0</v>
      </c>
      <c r="C19" s="1" t="s">
        <v>159</v>
      </c>
      <c r="D19" s="1" t="s">
        <v>160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0.0</v>
      </c>
      <c r="C20" s="1" t="s">
        <v>163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>
        <v>0.0</v>
      </c>
      <c r="C21" s="1">
        <v>0.0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165</v>
      </c>
      <c r="B22" s="1">
        <v>0.0</v>
      </c>
      <c r="C22" s="1" t="s">
        <v>166</v>
      </c>
      <c r="D22" s="1" t="s">
        <v>167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0.0</v>
      </c>
      <c r="C23" s="1" t="s">
        <v>169</v>
      </c>
      <c r="D23" s="1" t="s">
        <v>170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0.0</v>
      </c>
      <c r="C24" s="1" t="s">
        <v>169</v>
      </c>
      <c r="D24" s="1" t="s">
        <v>170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0.0</v>
      </c>
      <c r="C25" s="1" t="s">
        <v>173</v>
      </c>
      <c r="D25" s="1" t="s">
        <v>174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175</v>
      </c>
      <c r="B26" s="1">
        <v>0.0</v>
      </c>
      <c r="C26" s="1">
        <v>0.0</v>
      </c>
      <c r="D26" s="1" t="s">
        <v>176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>
        <v>0.0</v>
      </c>
      <c r="C27" s="1">
        <v>0.0</v>
      </c>
      <c r="D27" s="1" t="s">
        <v>176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>
        <v>0.0</v>
      </c>
      <c r="C29" s="1">
        <v>0.0</v>
      </c>
      <c r="D29" s="1">
        <v>127.0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180</v>
      </c>
      <c r="B30" s="1">
        <v>0.0</v>
      </c>
      <c r="C30" s="1">
        <v>0.0</v>
      </c>
      <c r="D30" s="1">
        <v>127.0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>
        <v>0.0</v>
      </c>
      <c r="C31" s="1">
        <v>0.0</v>
      </c>
      <c r="D31" s="1" t="s">
        <v>182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1">
        <v>0.0</v>
      </c>
      <c r="C32" s="1">
        <v>0.0</v>
      </c>
      <c r="D32" s="1" t="s">
        <v>182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184</v>
      </c>
      <c r="B33" s="1">
        <v>0.0</v>
      </c>
      <c r="C33" s="1">
        <v>0.0</v>
      </c>
      <c r="D33" s="1" t="s">
        <v>185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>
        <v>0.0</v>
      </c>
      <c r="C34" s="1">
        <v>0.0</v>
      </c>
      <c r="D34" s="1" t="s">
        <v>187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>
        <v>0.0</v>
      </c>
      <c r="C35" s="1">
        <v>0.0</v>
      </c>
      <c r="D35" s="1" t="s">
        <v>189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>
        <v>0.0</v>
      </c>
      <c r="C36" s="1">
        <v>0.0</v>
      </c>
      <c r="D36" s="1" t="s">
        <v>189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>
        <v>0.0</v>
      </c>
      <c r="C37" s="1">
        <v>0.0</v>
      </c>
      <c r="D37" s="1" t="s">
        <v>192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193</v>
      </c>
      <c r="C1" s="1" t="s">
        <v>194</v>
      </c>
      <c r="D1" s="1" t="s">
        <v>195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196</v>
      </c>
      <c r="B2" s="1" t="s">
        <v>197</v>
      </c>
      <c r="C2" s="1" t="s">
        <v>198</v>
      </c>
      <c r="D2" s="1" t="s">
        <v>199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200</v>
      </c>
      <c r="B3" s="1" t="s">
        <v>201</v>
      </c>
      <c r="C3" s="1" t="s">
        <v>202</v>
      </c>
      <c r="D3" s="1" t="s">
        <v>203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204</v>
      </c>
      <c r="B4" s="1" t="s">
        <v>205</v>
      </c>
      <c r="C4" s="1" t="s">
        <v>198</v>
      </c>
      <c r="D4" s="1" t="s">
        <v>206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200</v>
      </c>
      <c r="B5" s="1" t="s">
        <v>201</v>
      </c>
      <c r="C5" s="1" t="s">
        <v>207</v>
      </c>
      <c r="D5" s="1" t="s">
        <v>208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 t="s">
        <v>201</v>
      </c>
      <c r="C6" s="1" t="s">
        <v>210</v>
      </c>
      <c r="D6" s="1" t="s">
        <v>211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212</v>
      </c>
      <c r="B7" s="1" t="s">
        <v>213</v>
      </c>
      <c r="C7" s="1" t="s">
        <v>214</v>
      </c>
      <c r="D7" s="1" t="s">
        <v>215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216</v>
      </c>
      <c r="B8" s="1" t="s">
        <v>201</v>
      </c>
      <c r="C8" s="1" t="s">
        <v>201</v>
      </c>
      <c r="D8" s="1" t="s">
        <v>217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218</v>
      </c>
      <c r="B9" s="1" t="s">
        <v>201</v>
      </c>
      <c r="C9" s="1" t="s">
        <v>201</v>
      </c>
      <c r="D9" s="1" t="s">
        <v>201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 t="s">
        <v>201</v>
      </c>
      <c r="C10" s="1" t="s">
        <v>201</v>
      </c>
      <c r="D10" s="1" t="s">
        <v>201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220</v>
      </c>
      <c r="B11" s="1" t="s">
        <v>201</v>
      </c>
      <c r="C11" s="1" t="s">
        <v>201</v>
      </c>
      <c r="D11" s="1" t="s">
        <v>201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221</v>
      </c>
      <c r="B12" s="1" t="s">
        <v>222</v>
      </c>
      <c r="C12" s="1" t="s">
        <v>223</v>
      </c>
      <c r="D12" s="1" t="s">
        <v>224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225</v>
      </c>
      <c r="B13" s="1" t="s">
        <v>201</v>
      </c>
      <c r="C13" s="1" t="s">
        <v>226</v>
      </c>
      <c r="D13" s="1" t="s">
        <v>227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228</v>
      </c>
      <c r="B14" s="1" t="s">
        <v>201</v>
      </c>
      <c r="C14" s="1" t="s">
        <v>229</v>
      </c>
      <c r="D14" s="1" t="s">
        <v>230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231</v>
      </c>
      <c r="B15" s="1" t="s">
        <v>201</v>
      </c>
      <c r="C15" s="1" t="s">
        <v>201</v>
      </c>
      <c r="D15" s="1" t="s">
        <v>201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232</v>
      </c>
      <c r="B16" s="1" t="s">
        <v>201</v>
      </c>
      <c r="C16" s="1" t="s">
        <v>201</v>
      </c>
      <c r="D16" s="1" t="s">
        <v>201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233</v>
      </c>
      <c r="B17" s="1" t="s">
        <v>201</v>
      </c>
      <c r="C17" s="1" t="s">
        <v>234</v>
      </c>
      <c r="D17" s="1" t="s">
        <v>98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235</v>
      </c>
      <c r="B18" s="1" t="s">
        <v>201</v>
      </c>
      <c r="C18" s="1" t="s">
        <v>201</v>
      </c>
      <c r="D18" s="1" t="s">
        <v>201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236</v>
      </c>
      <c r="B19" s="1" t="s">
        <v>201</v>
      </c>
      <c r="C19" s="1" t="s">
        <v>201</v>
      </c>
      <c r="D19" s="1" t="s">
        <v>201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237</v>
      </c>
      <c r="B20" s="1" t="s">
        <v>201</v>
      </c>
      <c r="C20" s="1" t="s">
        <v>201</v>
      </c>
      <c r="D20" s="1" t="s">
        <v>201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238</v>
      </c>
      <c r="B21" s="1" t="s">
        <v>239</v>
      </c>
      <c r="C21" s="1" t="s">
        <v>240</v>
      </c>
      <c r="D21" s="1" t="s">
        <v>241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242</v>
      </c>
      <c r="B22" s="1" t="s">
        <v>243</v>
      </c>
      <c r="C22" s="1" t="s">
        <v>244</v>
      </c>
      <c r="D22" s="1" t="s">
        <v>245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246</v>
      </c>
      <c r="B23" s="1" t="s">
        <v>247</v>
      </c>
      <c r="C23" s="1" t="s">
        <v>248</v>
      </c>
      <c r="D23" s="1" t="s">
        <v>249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250</v>
      </c>
      <c r="B24" s="1" t="s">
        <v>251</v>
      </c>
      <c r="C24" s="1" t="s">
        <v>252</v>
      </c>
      <c r="D24" s="1" t="s">
        <v>253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254</v>
      </c>
      <c r="B25" s="1" t="s">
        <v>255</v>
      </c>
      <c r="C25" s="1" t="s">
        <v>256</v>
      </c>
      <c r="D25" s="1" t="s">
        <v>257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258</v>
      </c>
      <c r="B26" s="1" t="s">
        <v>259</v>
      </c>
      <c r="C26" s="1" t="s">
        <v>260</v>
      </c>
      <c r="D26" s="1" t="s">
        <v>261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262</v>
      </c>
      <c r="B2" s="1" t="s">
        <v>263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264</v>
      </c>
      <c r="B3" s="1" t="s">
        <v>265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266</v>
      </c>
      <c r="B4" s="1" t="s">
        <v>267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268</v>
      </c>
      <c r="B5" s="1" t="s">
        <v>269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270</v>
      </c>
      <c r="B6" s="1" t="s">
        <v>271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272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273</v>
      </c>
      <c r="B8" s="1" t="s">
        <v>274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275</v>
      </c>
      <c r="B9" s="4" t="s">
        <v>276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277</v>
      </c>
      <c r="B10" s="1" t="s">
        <v>278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279</v>
      </c>
      <c r="B11" s="1" t="s">
        <v>280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281</v>
      </c>
      <c r="B12" s="1" t="s">
        <v>278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282</v>
      </c>
      <c r="B13" s="1" t="s">
        <v>283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284</v>
      </c>
      <c r="B14" s="1" t="s">
        <v>285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286</v>
      </c>
      <c r="B15" s="1" t="s">
        <v>283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287</v>
      </c>
      <c r="B16" s="1" t="s">
        <v>288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289</v>
      </c>
      <c r="B17" s="1">
        <v>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290</v>
      </c>
      <c r="B18" s="1" t="s">
        <v>291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292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293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294</v>
      </c>
      <c r="B21" s="1">
        <v>3.7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295</v>
      </c>
      <c r="B22" s="1">
        <v>3.36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296</v>
      </c>
      <c r="B23" s="1">
        <v>2.831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297</v>
      </c>
      <c r="B24" s="1">
        <v>3.36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298</v>
      </c>
      <c r="B25" s="1">
        <v>3.7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299</v>
      </c>
      <c r="B26" s="1">
        <v>3.36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300</v>
      </c>
      <c r="B27" s="1">
        <v>2.831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301</v>
      </c>
      <c r="B28" s="1">
        <v>3.36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302</v>
      </c>
      <c r="B29" s="1">
        <v>-0.463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303</v>
      </c>
      <c r="B30" s="1">
        <v>577012.0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304</v>
      </c>
      <c r="B31" s="1">
        <v>577012.0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305</v>
      </c>
      <c r="B32" s="1">
        <v>966390.0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306</v>
      </c>
      <c r="B33" s="1">
        <v>1445422.0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307</v>
      </c>
      <c r="B34" s="1">
        <v>1445422.0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308</v>
      </c>
      <c r="B35" s="1">
        <v>2.89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309</v>
      </c>
      <c r="B36" s="1">
        <v>3.06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310</v>
      </c>
      <c r="B37" s="1">
        <v>1000.0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311</v>
      </c>
      <c r="B38" s="1">
        <v>1000.0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312</v>
      </c>
      <c r="B39" s="1">
        <v>8166077.0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313</v>
      </c>
      <c r="B40" s="1">
        <v>2.831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314</v>
      </c>
      <c r="B41" s="1">
        <v>1280.0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315</v>
      </c>
      <c r="B42" s="1">
        <v>11.938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316</v>
      </c>
      <c r="B43" s="1">
        <v>49.407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317</v>
      </c>
      <c r="B44" s="1" t="s">
        <v>318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319</v>
      </c>
      <c r="B45" s="1">
        <v>2.0564504E7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320</v>
      </c>
      <c r="B46" s="1">
        <v>2.2532928E7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321</v>
      </c>
      <c r="B47" s="1">
        <v>2758810.0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322</v>
      </c>
      <c r="B48" s="1">
        <v>1601706.0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323</v>
      </c>
      <c r="B49" s="1">
        <v>2321176.0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324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325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326</v>
      </c>
      <c r="B52" s="1">
        <v>0.0107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327</v>
      </c>
      <c r="B53" s="1">
        <v>0.55417997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328</v>
      </c>
      <c r="B54" s="1">
        <v>0.05079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329</v>
      </c>
      <c r="B55" s="1">
        <v>0.29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330</v>
      </c>
      <c r="B56" s="1">
        <v>0.0208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331</v>
      </c>
      <c r="B57" s="1">
        <v>1.91880992E8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332</v>
      </c>
      <c r="B58" s="1">
        <v>-2.273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333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334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335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336</v>
      </c>
      <c r="B62" s="1">
        <v>-2753744.0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337</v>
      </c>
      <c r="B63" s="1">
        <v>-118.56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338</v>
      </c>
      <c r="B64" s="1" t="s">
        <v>339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340</v>
      </c>
      <c r="B65" s="1">
        <v>1.7362944E9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341</v>
      </c>
      <c r="B66" s="1">
        <v>-0.99668014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342</v>
      </c>
      <c r="B67" s="1">
        <v>0.22263205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343</v>
      </c>
      <c r="B68" s="1" t="s">
        <v>344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345</v>
      </c>
      <c r="B69" s="1" t="s">
        <v>346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347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348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349</v>
      </c>
      <c r="B72" s="1" t="s">
        <v>350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351</v>
      </c>
      <c r="B73" s="1" t="s">
        <v>352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353</v>
      </c>
      <c r="B74" s="1">
        <v>1.6382826E9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354</v>
      </c>
      <c r="B75" s="1" t="s">
        <v>355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356</v>
      </c>
      <c r="B76" s="1" t="s">
        <v>357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358</v>
      </c>
      <c r="B77" s="1" t="s">
        <v>359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360</v>
      </c>
      <c r="B78" s="1" t="s">
        <v>361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362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363</v>
      </c>
      <c r="B80" s="1">
        <v>2.96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364</v>
      </c>
      <c r="B81" s="1" t="s">
        <v>365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366</v>
      </c>
      <c r="B82" s="1">
        <v>3647026.0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367</v>
      </c>
      <c r="B83" s="1">
        <v>0.072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368</v>
      </c>
      <c r="B84" s="1">
        <v>2147802.0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369</v>
      </c>
      <c r="B85" s="1">
        <v>0.425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370</v>
      </c>
      <c r="B86" s="1">
        <v>0.484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371</v>
      </c>
      <c r="B87" s="1">
        <v>-0.45279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372</v>
      </c>
      <c r="B88" s="1">
        <v>1.4462453E7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373</v>
      </c>
      <c r="B89" s="1">
        <v>-6629971.0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374</v>
      </c>
      <c r="B90" s="1" t="s">
        <v>318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375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38</v>
      </c>
      <c r="B3" s="1">
        <v>0.0</v>
      </c>
      <c r="C3" s="1">
        <v>-13.0</v>
      </c>
      <c r="D3" s="1">
        <v>5.0</v>
      </c>
      <c r="E3" s="1">
        <f>IF(D3*FORECAST(E2,B3:D3,B2:D2)&gt;0,FORECAST(E2,B3:D3,B2:D2),D3)*$X$1</f>
        <v>2.333333333</v>
      </c>
      <c r="F3" s="1">
        <f>IF(E3*FORECAST(F2,B3:E3,B2:E2)&gt;0,FORECAST(F2,B3:E3,B2:E2),E3)*$X$1</f>
        <v>4.833333333</v>
      </c>
      <c r="G3" s="1">
        <f>IF(F3*FORECAST(G2,B3:F3,B2:F2)&gt;0,FORECAST(G2,B3:F3,B2:F2),F3)*$X$1</f>
        <v>7.333333333</v>
      </c>
      <c r="H3" s="1">
        <f>IF(G3*FORECAST(H2,B3:G3,B2:G2)&gt;0,FORECAST(H2,B3:G3,B2:G2),G3)*$X$1</f>
        <v>9.833333333</v>
      </c>
      <c r="I3" s="1">
        <f>IF(H3*FORECAST(I2,B3:H3,B2:H2)&gt;0,FORECAST(I2,B3:H3,B2:H2),H3)*$X$1</f>
        <v>12.33333333</v>
      </c>
      <c r="J3" s="1">
        <f>IF(I3*FORECAST(J2,B3:I3,B2:I2)&gt;0,FORECAST(J2,B3:I3,B2:I2),I3)*$X$1</f>
        <v>14.83333333</v>
      </c>
      <c r="K3" s="1">
        <f>IF(J3*FORECAST(K2,B3:J3,B2:J2)&gt;0,FORECAST(K2,B3:J3,B2:J2),J3)*$X$1</f>
        <v>17.33333333</v>
      </c>
      <c r="L3" s="5">
        <f>IF(K3*FORECAST(L2,B3:K3,B2:K2)&gt;0,FORECAST(L2,B3:K3,B2:K2),K3)*$X$1</f>
        <v>19.83333333</v>
      </c>
      <c r="M3" s="5">
        <f>IF(L3*FORECAST(M2,B3:L3,B2:L2)&gt;0,FORECAST(M2,B3:L3,B2:L2),L3)*$X$1</f>
        <v>22.33333333</v>
      </c>
      <c r="N3" s="5">
        <f>IF(M3*FORECAST(N2,B3:M3,B2:M2)&gt;0,FORECAST(N2,B3:M3,B2:M2),M3)*$X$1</f>
        <v>24.83333333</v>
      </c>
      <c r="O3" s="5">
        <f>IF(N3*FORECAST(O2,B3:N3,B2:N2)&gt;0,FORECAST(O2,B3:N3,B2:N2),N3)*$X$1</f>
        <v>27.33333333</v>
      </c>
      <c r="P3" s="5">
        <f>IF(O3*FORECAST(P2,B3:O3,B2:O2)&gt;0,FORECAST(P2,B3:O3,B2:O2),O3)*$X$1</f>
        <v>29.83333333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-1.0</v>
      </c>
      <c r="C4" s="1">
        <v>17.0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376</v>
      </c>
      <c r="B5" s="1">
        <v>9.0</v>
      </c>
      <c r="C5" s="1">
        <v>22.0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377</v>
      </c>
      <c r="L7" s="1">
        <f>IF(P3*FORECAST(P2,B3:P3,B2:P2)&gt;0,FORECAST(P2,B3:P3,B2:P2),O3)*$X$1 * (1+0.02)/(0.0789-0.02)</f>
        <v>516.6383701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378</v>
      </c>
      <c r="L8" s="6">
        <f t="array" ref="L8">NPV(0.0789,F3:P3)</f>
        <v>110.9359986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379</v>
      </c>
      <c r="L9" s="6">
        <f t="array" ref="L9">NPV(0.0789,F16:P16)</f>
        <v>224.0750663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380</v>
      </c>
      <c r="L10" s="6">
        <f>L8 + L9</f>
        <v>335.0110649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381</v>
      </c>
      <c r="L12" s="6">
        <f>L10 - L11</f>
        <v>334.0110649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382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55.66851082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516.6383701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-54.0</v>
      </c>
      <c r="C3" s="1">
        <v>-66.0</v>
      </c>
      <c r="D3" s="1">
        <v>-2.0</v>
      </c>
      <c r="E3" s="1">
        <f>IF(D3*FORECAST(E2,B3:D3,B2:D2)&gt;0,FORECAST(E2,B3:D3,B2:D2),D3)*$X$1</f>
        <v>-2</v>
      </c>
      <c r="F3" s="1">
        <f>IF(E3*FORECAST(F2,B3:E3,B2:E2)&gt;0,FORECAST(F2,B3:E3,B2:E2),E3)*$X$1</f>
        <v>-2</v>
      </c>
      <c r="G3" s="1">
        <f>IF(F3*FORECAST(G2,B3:F3,B2:F2)&gt;0,FORECAST(G2,B3:F3,B2:F2),F3)*$X$1</f>
        <v>-2</v>
      </c>
      <c r="H3" s="1">
        <f>IF(G3*FORECAST(H2,B3:G3,B2:G2)&gt;0,FORECAST(H2,B3:G3,B2:G2),G3)*$X$1</f>
        <v>-2</v>
      </c>
      <c r="I3" s="1">
        <f>IF(H3*FORECAST(I2,B3:H3,B2:H2)&gt;0,FORECAST(I2,B3:H3,B2:H2),H3)*$X$1</f>
        <v>-2</v>
      </c>
      <c r="J3" s="1">
        <f>IF(I3*FORECAST(J2,B3:I3,B2:I2)&gt;0,FORECAST(J2,B3:I3,B2:I2),I3)*$X$1</f>
        <v>-2</v>
      </c>
      <c r="K3" s="1">
        <f>IF(J3*FORECAST(K2,B3:J3,B2:J2)&gt;0,FORECAST(K2,B3:J3,B2:J2),J3)*$X$1</f>
        <v>-2</v>
      </c>
      <c r="L3" s="5">
        <f>IF(K3*FORECAST(L2,B3:K3,B2:K2)&gt;0,FORECAST(L2,B3:K3,B2:K2),K3)*$X$1</f>
        <v>-2</v>
      </c>
      <c r="M3" s="5">
        <f>IF(L3*FORECAST(M2,B3:L3,B2:L2)&gt;0,FORECAST(M2,B3:L3,B2:L2),L3)*$X$1</f>
        <v>-2</v>
      </c>
      <c r="N3" s="5">
        <f>IF(M3*FORECAST(N2,B3:M3,B2:M2)&gt;0,FORECAST(N2,B3:M3,B2:M2),M3)*$X$1</f>
        <v>-2</v>
      </c>
      <c r="O3" s="5">
        <f>IF(N3*FORECAST(O2,B3:N3,B2:N2)&gt;0,FORECAST(O2,B3:N3,B2:N2),N3)*$X$1</f>
        <v>-2</v>
      </c>
      <c r="P3" s="5">
        <f>IF(O3*FORECAST(P2,B3:O3,B2:O2)&gt;0,FORECAST(P2,B3:O3,B2:O2),O3)*$X$1</f>
        <v>-2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74</v>
      </c>
      <c r="B4" s="1">
        <v>-1.0</v>
      </c>
      <c r="C4" s="1">
        <v>17.0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376</v>
      </c>
      <c r="B5" s="1">
        <v>9.0</v>
      </c>
      <c r="C5" s="1">
        <v>22.0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377</v>
      </c>
      <c r="L7" s="1">
        <f>IF(P3*FORECAST(P2,B3:P3,B2:P2)&gt;0,FORECAST(P2,B3:P3,B2:P2),O3)*$X$1 * (1+0.02)/(0.0789-0.02)</f>
        <v>-34.63497453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378</v>
      </c>
      <c r="L8" s="6">
        <f t="array" ref="L8">NPV(0.0789,F3:P3)</f>
        <v>-14.35443776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379</v>
      </c>
      <c r="L9" s="6">
        <f t="array" ref="L9">NPV(0.0789,F16:P16)</f>
        <v>-15.02179215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380</v>
      </c>
      <c r="L10" s="6">
        <f>L8 + L9</f>
        <v>-29.37622991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381</v>
      </c>
      <c r="L12" s="6">
        <f>L10 - L11</f>
        <v>-30.37622991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382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-5.062704986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-34.63497453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