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<sst xmlns="http://schemas.openxmlformats.org/spreadsheetml/2006/main" count="355" uniqueCount="267">
  <si>
    <t>ticker</t>
  </si>
  <si>
    <t>CDAQF</t>
  </si>
  <si>
    <t>nombre</t>
  </si>
  <si>
    <t>COMPASS DIGITAL ACQUISITI</t>
  </si>
  <si>
    <t>empresa</t>
  </si>
  <si>
    <t>Investment Holding Companies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</si>
  <si>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</si>
  <si>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</si>
  <si>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</si>
  <si>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</si>
  <si>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</si>
  <si>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</si>
  <si>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</si>
  <si>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</si>
  <si>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</si>
  <si>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</si>
  <si>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</si>
  <si>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-98.48%</t>
  </si>
  <si>
    <t>Total Assets Growth</t>
  </si>
  <si>
    <t>-0.92%</t>
  </si>
  <si>
    <t>Net Property, Plant and Equipment Growth</t>
  </si>
  <si>
    <t>Fiscal Period: December</t>
  </si>
  <si>
    <t>Net Income</t>
  </si>
  <si>
    <t>Other Operating Activities, Total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</si>
  <si>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</si>
  <si>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</si>
  <si>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</si>
  <si>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</si>
  <si>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</si>
  <si>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</si>
  <si>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</si>
  <si>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</si>
  <si>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</si>
  <si>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</si>
  <si>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</si>
  <si>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</si>
  <si>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</si>
  <si>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</si>
  <si>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</si>
  <si>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</si>
  <si>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</si>
  <si>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</si>
  <si>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</si>
  <si>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</si>
  <si>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</si>
  <si>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</si>
  <si>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</si>
  <si>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</si>
  <si>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</si>
  <si>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</si>
  <si>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</si>
  <si>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</si>
  <si>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</si>
  <si>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</si>
  <si>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</si>
  <si>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</si>
  <si>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</si>
  <si>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</si>
  <si>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</si>
  <si>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</si>
  <si>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</si>
  <si>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</si>
  <si>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</si>
  <si>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</si>
  <si>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</si>
  <si>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</si>
  <si>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</si>
  <si>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</si>
  <si>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-0.52</t>
  </si>
  <si>
    <t>-0.31</t>
  </si>
  <si>
    <t>-0.13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</si>
  <si>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</si>
  <si>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</si>
  <si>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</si>
  <si>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</si>
  <si>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</si>
  <si>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</si>
  <si>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</si>
  <si>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</si>
  <si>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</si>
  <si>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</si>
  <si>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</si>
  <si>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</si>
  <si>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</si>
  <si>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</si>
  <si>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Legal Settlements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</si>
  <si>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</si>
  <si>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</si>
  <si>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</si>
  <si>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</si>
  <si>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</si>
  <si>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</si>
  <si>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</si>
  <si>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</si>
  <si>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0.35</t>
  </si>
  <si>
    <t>0.19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</si>
  <si>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</si>
  <si>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</si>
  <si>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</si>
  <si>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</si>
  <si>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</si>
  <si>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</si>
  <si>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0.22</t>
  </si>
  <si>
    <t>0.11</t>
  </si>
  <si>
    <t>Normalized Diluted EPS</t>
  </si>
  <si>
    <t>EBITA</t>
  </si>
  <si>
    <t>EBIT</t>
  </si>
  <si>
    <t>Normalized Net Income</t>
  </si>
  <si>
    <t>Supplemental Operating Expense Items</t>
  </si>
  <si>
    <t>General and Administrative Expenses</t>
  </si>
  <si>
    <t>Profitability</t>
  </si>
  <si>
    <t>Return on Assets</t>
  </si>
  <si>
    <t>-0.35</t>
  </si>
  <si>
    <t>-2.52</t>
  </si>
  <si>
    <t>Return on Total Capital</t>
  </si>
  <si>
    <t>6.67</t>
  </si>
  <si>
    <t>73.74</t>
  </si>
  <si>
    <t>Return On Equity %</t>
  </si>
  <si>
    <t>-81.22</t>
  </si>
  <si>
    <t>-90.21</t>
  </si>
  <si>
    <t>Return on Common Equity</t>
  </si>
  <si>
    <t>Short Term Liquidity</t>
  </si>
  <si>
    <t>Current Ratio</t>
  </si>
  <si>
    <t>3.88</t>
  </si>
  <si>
    <t>1.31</t>
  </si>
  <si>
    <t>0.09</t>
  </si>
  <si>
    <t>Quick Ratio</t>
  </si>
  <si>
    <t>3.14</t>
  </si>
  <si>
    <t>0.96</t>
  </si>
  <si>
    <t>0.05</t>
  </si>
  <si>
    <t>Operating Cash Flow to Current Liabilities</t>
  </si>
  <si>
    <t>-1.2</t>
  </si>
  <si>
    <t>-1.08</t>
  </si>
  <si>
    <t>-1.37</t>
  </si>
  <si>
    <t>Long Term Solvency</t>
  </si>
  <si>
    <t>Total Debt/Equity</t>
  </si>
  <si>
    <t>-0.43</t>
  </si>
  <si>
    <t>-3.2</t>
  </si>
  <si>
    <t>-9.13</t>
  </si>
  <si>
    <t>Total Debt / Total Capital</t>
  </si>
  <si>
    <t>-3.31</t>
  </si>
  <si>
    <t>-10.05</t>
  </si>
  <si>
    <t>LT Debt/Equity</t>
  </si>
  <si>
    <t>Long-Term Debt / Total Capital</t>
  </si>
  <si>
    <t>Total Liabilities / Total Assets</t>
  </si>
  <si>
    <t>106.45</t>
  </si>
  <si>
    <t>103.85</t>
  </si>
  <si>
    <t>102.47</t>
  </si>
  <si>
    <t>Growth Over Prior Year</t>
  </si>
  <si>
    <t>EBITA, 1 Yr. Growth %</t>
  </si>
  <si>
    <t>-8.76</t>
  </si>
  <si>
    <t>356.04</t>
  </si>
  <si>
    <t>EBIT, 1 Yr. Growth %</t>
  </si>
  <si>
    <t>Earnings From Cont. Operations, 1 Yr. Growth %</t>
  </si>
  <si>
    <t>-626.23</t>
  </si>
  <si>
    <t>-52.81</t>
  </si>
  <si>
    <t>Net Income, 1 Yr. Growth %</t>
  </si>
  <si>
    <t>Normalized Net Income, 1 Yr. Growth %</t>
  </si>
  <si>
    <t>-56.59</t>
  </si>
  <si>
    <t>Diluted EPS Before Extra, 1 Yr. Growth %</t>
  </si>
  <si>
    <t>-46.22</t>
  </si>
  <si>
    <t>Total Assets, 1 Yr. Growth %</t>
  </si>
  <si>
    <t>0.86</t>
  </si>
  <si>
    <t>-74.43</t>
  </si>
  <si>
    <t>Tangible Book Value, 1 Yr. Growth %</t>
  </si>
  <si>
    <t>-42.51</t>
  </si>
  <si>
    <t>-83.62</t>
  </si>
  <si>
    <t>Common Equity, 1 Yr. Growth %</t>
  </si>
  <si>
    <t>Cash From Operations, 1 Yr. Growth %</t>
  </si>
  <si>
    <t>55.44</t>
  </si>
  <si>
    <t>66.33</t>
  </si>
  <si>
    <t>Levered Free Cash Flow, 1 Yr. Growth %</t>
  </si>
  <si>
    <t>Unlevered Free Cash Flow, 1 Yr. Growth %</t>
  </si>
  <si>
    <t>Compound Annual Growth Rate Over Two Years</t>
  </si>
  <si>
    <t>EBITA, 2 Yr. CAGR %</t>
  </si>
  <si>
    <t>103.98</t>
  </si>
  <si>
    <t>EBIT, 2 Yr. CAGR %</t>
  </si>
  <si>
    <t>Earnings From Cont. Operations, 2 Yr. CAGR %</t>
  </si>
  <si>
    <t>57.58</t>
  </si>
  <si>
    <t>Net Income, 2 Yr. CAGR %</t>
  </si>
  <si>
    <t>Normalized Net Income, 2 Yr. CAGR %</t>
  </si>
  <si>
    <t>51.14</t>
  </si>
  <si>
    <t>Total Assets, 2 Yr. CAGR %</t>
  </si>
  <si>
    <t>-49.22</t>
  </si>
  <si>
    <t>Tangible Book Value, 2 Yr. CAGR %</t>
  </si>
  <si>
    <t>-69.31</t>
  </si>
  <si>
    <t>Common Equity, 2 Yr. CAGR %</t>
  </si>
  <si>
    <t>Cash From Operations, 2 Yr. CAGR %</t>
  </si>
  <si>
    <t>31.37</t>
  </si>
  <si>
    <t>2021</t>
  </si>
  <si>
    <t>2022</t>
  </si>
  <si>
    <t>2023</t>
  </si>
  <si>
    <t>Capitalization
                                    1</t>
  </si>
  <si>
    <t>252.4</t>
  </si>
  <si>
    <t>266</t>
  </si>
  <si>
    <t>111.9</t>
  </si>
  <si>
    <t>Change</t>
  </si>
  <si>
    <t>-</t>
  </si>
  <si>
    <t>5.39%</t>
  </si>
  <si>
    <t>-57.95%</t>
  </si>
  <si>
    <t>Enterprise Value (EV)
                                    1</t>
  </si>
  <si>
    <t>250.7</t>
  </si>
  <si>
    <t>265.4</t>
  </si>
  <si>
    <t>112</t>
  </si>
  <si>
    <t>5.85%</t>
  </si>
  <si>
    <t>-57.81%</t>
  </si>
  <si>
    <t>P/E ratio</t>
  </si>
  <si>
    <t>28.6x</t>
  </si>
  <si>
    <t>56.6x</t>
  </si>
  <si>
    <t>PBR</t>
  </si>
  <si>
    <t>-18.4x</t>
  </si>
  <si>
    <t>-31.8x</t>
  </si>
  <si>
    <t>-81.7x</t>
  </si>
  <si>
    <t>PEG</t>
  </si>
  <si>
    <t>-1.2x</t>
  </si>
  <si>
    <t>Capitalization / Revenue</t>
  </si>
  <si>
    <t>EV / Revenue</t>
  </si>
  <si>
    <t>EV / EBITDA</t>
  </si>
  <si>
    <t>EV / EBIT</t>
  </si>
  <si>
    <t>-197x</t>
  </si>
  <si>
    <t>-220x</t>
  </si>
  <si>
    <t>-20.4x</t>
  </si>
  <si>
    <t>EV / FCF</t>
  </si>
  <si>
    <t>-1,007,036,355x</t>
  </si>
  <si>
    <t>-33,474,662x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</si>
  <si>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</si>
  <si>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</si>
  <si>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</si>
  <si>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</si>
  <si>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</si>
  <si>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0.3501</t>
  </si>
  <si>
    <t>0.1883</t>
  </si>
  <si>
    <t>Distribution rate</t>
  </si>
  <si>
    <t>Net sales</t>
  </si>
  <si>
    <t>EBITDA</t>
  </si>
  <si>
    <t>EBIT
                                    1</t>
  </si>
  <si>
    <t>-1.275</t>
  </si>
  <si>
    <t>-1.204</t>
  </si>
  <si>
    <t>-5.491</t>
  </si>
  <si>
    <t>Net income
                                    1</t>
  </si>
  <si>
    <t>-1.722</t>
  </si>
  <si>
    <t>9.295</t>
  </si>
  <si>
    <t>4.386</t>
  </si>
  <si>
    <t>Net Debt
                                    1</t>
  </si>
  <si>
    <t>-1.728</t>
  </si>
  <si>
    <t>-0.6689</t>
  </si>
  <si>
    <t>0.081</t>
  </si>
  <si>
    <t>Reference price
                                    2</t>
  </si>
  <si>
    <t>9.62</t>
  </si>
  <si>
    <t>10.02</t>
  </si>
  <si>
    <t>10.65</t>
  </si>
  <si>
    <t>Nbr of stocks (in thousands)</t>
  </si>
  <si>
    <t>26,240</t>
  </si>
  <si>
    <t>26,551</t>
  </si>
  <si>
    <t>10,505</t>
  </si>
  <si>
    <t>Announcement Date</t>
  </si>
  <si>
    <t>2/24/22</t>
  </si>
  <si>
    <t>4/18/23</t>
  </si>
  <si>
    <t>4/1/24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</si>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</sst>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-20.40559831674191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</v>
      </c>
      <c r="B2" s="1">
        <v>-1.0</v>
      </c>
      <c r="C2" s="1">
        <v>9.0</v>
      </c>
      <c r="D2" s="1">
        <v>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</v>
      </c>
      <c r="B3" s="1">
        <v>1.0</v>
      </c>
      <c r="C3" s="1">
        <v>-10.0</v>
      </c>
      <c r="D3" s="1">
        <v>-6.0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</v>
      </c>
      <c r="B4" s="1">
        <v>0.0</v>
      </c>
      <c r="C4" s="1">
        <v>8.0</v>
      </c>
      <c r="D4" s="1">
        <v>39.0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</v>
      </c>
      <c r="B5" s="1">
        <v>-22.0</v>
      </c>
      <c r="C5" s="1">
        <v>5.0</v>
      </c>
      <c r="D5" s="1">
        <v>47.0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</v>
      </c>
      <c r="B6" s="1">
        <v>-68.0</v>
      </c>
      <c r="C6" s="1">
        <v>-1.0</v>
      </c>
      <c r="D6" s="1">
        <v>-1.0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</v>
      </c>
      <c r="B7" s="1">
        <v>-255.0</v>
      </c>
      <c r="C7" s="1">
        <v>0.0</v>
      </c>
      <c r="D7" s="1">
        <v>169.0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</v>
      </c>
      <c r="B8" s="1">
        <v>-255.0</v>
      </c>
      <c r="C8" s="1">
        <v>0.0</v>
      </c>
      <c r="D8" s="1">
        <v>169.0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</v>
      </c>
      <c r="B9" s="1">
        <v>0.0</v>
      </c>
      <c r="C9" s="1">
        <v>0.0</v>
      </c>
      <c r="D9" s="1">
        <v>3.0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</v>
      </c>
      <c r="B10" s="1">
        <v>6.0</v>
      </c>
      <c r="C10" s="1">
        <v>20.0</v>
      </c>
      <c r="D10" s="1">
        <v>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</v>
      </c>
      <c r="B11" s="1">
        <v>7.0</v>
      </c>
      <c r="C11" s="1">
        <v>20.0</v>
      </c>
      <c r="D11" s="1">
        <v>3.0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</v>
      </c>
      <c r="B12" s="1">
        <v>0.0</v>
      </c>
      <c r="C12" s="1">
        <v>0.0</v>
      </c>
      <c r="D12" s="1">
        <v>-20.0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</v>
      </c>
      <c r="B13" s="1">
        <v>0.0</v>
      </c>
      <c r="C13" s="1">
        <v>0.0</v>
      </c>
      <c r="D13" s="1">
        <v>-20.0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</v>
      </c>
      <c r="B14" s="1">
        <v>250.0</v>
      </c>
      <c r="C14" s="1">
        <v>0.0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</v>
      </c>
      <c r="B15" s="1">
        <v>0.0</v>
      </c>
      <c r="C15" s="1">
        <v>0.0</v>
      </c>
      <c r="D15" s="1">
        <v>-169.0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</v>
      </c>
      <c r="B16" s="1">
        <v>7.0</v>
      </c>
      <c r="C16" s="1">
        <v>0.0</v>
      </c>
      <c r="D16" s="1">
        <v>45.0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</v>
      </c>
      <c r="B17" s="1">
        <v>258.0</v>
      </c>
      <c r="C17" s="1">
        <v>20.0</v>
      </c>
      <c r="D17" s="1">
        <v>-169.0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</v>
      </c>
      <c r="B18" s="1">
        <v>2.0</v>
      </c>
      <c r="C18" s="1">
        <v>-85.0</v>
      </c>
      <c r="D18" s="1">
        <v>-89.0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40</v>
      </c>
      <c r="B20" s="1">
        <v>0.0</v>
      </c>
      <c r="C20" s="1">
        <v>-26.0</v>
      </c>
      <c r="D20" s="1">
        <v>-3.0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</v>
      </c>
      <c r="B21" s="1">
        <v>0.0</v>
      </c>
      <c r="C21" s="1">
        <v>-26.0</v>
      </c>
      <c r="D21" s="1">
        <v>-3.0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</v>
      </c>
      <c r="B22" s="1">
        <v>0.0</v>
      </c>
      <c r="C22" s="1">
        <v>-48.0</v>
      </c>
      <c r="D22" s="1">
        <v>-8.0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</v>
      </c>
      <c r="B23" s="1">
        <v>7.0</v>
      </c>
      <c r="C23" s="1">
        <v>20.0</v>
      </c>
      <c r="D23" s="1">
        <v>-16.0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45</v>
      </c>
      <c r="B3" s="1">
        <v>1.0</v>
      </c>
      <c r="C3" s="1">
        <v>93.0</v>
      </c>
      <c r="D3" s="1">
        <v>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46</v>
      </c>
      <c r="B4" s="1">
        <v>1.0</v>
      </c>
      <c r="C4" s="1">
        <v>93.0</v>
      </c>
      <c r="D4" s="1">
        <v>4.0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47</v>
      </c>
      <c r="B5" s="1">
        <v>42.0</v>
      </c>
      <c r="C5" s="1">
        <v>34.0</v>
      </c>
      <c r="D5" s="1">
        <v>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</v>
      </c>
      <c r="B6" s="1">
        <v>2.0</v>
      </c>
      <c r="C6" s="1">
        <v>1.0</v>
      </c>
      <c r="D6" s="1">
        <v>7.0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</v>
      </c>
      <c r="B7" s="1">
        <v>213.0</v>
      </c>
      <c r="C7" s="1">
        <v>216.0</v>
      </c>
      <c r="D7" s="1">
        <v>55.0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50</v>
      </c>
      <c r="B8" s="1">
        <v>215.0</v>
      </c>
      <c r="C8" s="1">
        <v>217.0</v>
      </c>
      <c r="D8" s="1">
        <v>55.0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51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52</v>
      </c>
      <c r="B10" s="1">
        <v>0.0</v>
      </c>
      <c r="C10" s="1">
        <v>95.0</v>
      </c>
      <c r="D10" s="1">
        <v>47.0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53</v>
      </c>
      <c r="B11" s="1">
        <v>19.0</v>
      </c>
      <c r="C11" s="1">
        <v>0.0</v>
      </c>
      <c r="D11" s="1">
        <v>16.0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54</v>
      </c>
      <c r="B12" s="1">
        <v>0.0</v>
      </c>
      <c r="C12" s="1">
        <v>0.0</v>
      </c>
      <c r="D12" s="1">
        <v>12.0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55</v>
      </c>
      <c r="B13" s="1">
        <v>37.0</v>
      </c>
      <c r="C13" s="1">
        <v>2.0</v>
      </c>
      <c r="D13" s="1">
        <v>9.0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56</v>
      </c>
      <c r="B14" s="1">
        <v>56.0</v>
      </c>
      <c r="C14" s="1">
        <v>97.0</v>
      </c>
      <c r="D14" s="1">
        <v>86.0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57</v>
      </c>
      <c r="B15" s="1">
        <v>6.0</v>
      </c>
      <c r="C15" s="1">
        <v>26.0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58</v>
      </c>
      <c r="B16" s="1">
        <v>228.0</v>
      </c>
      <c r="C16" s="1">
        <v>224.0</v>
      </c>
      <c r="D16" s="1">
        <v>55.0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59</v>
      </c>
      <c r="B17" s="1">
        <v>229.0</v>
      </c>
      <c r="C17" s="1">
        <v>225.0</v>
      </c>
      <c r="D17" s="1">
        <v>56.0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</v>
      </c>
      <c r="B18" s="1">
        <v>531.0</v>
      </c>
      <c r="C18" s="1">
        <v>531.0</v>
      </c>
      <c r="D18" s="1">
        <v>531.0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61</v>
      </c>
      <c r="B19" s="1">
        <v>-13.0</v>
      </c>
      <c r="C19" s="1">
        <v>-8.0</v>
      </c>
      <c r="D19" s="1">
        <v>-1.0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62</v>
      </c>
      <c r="B20" s="1">
        <v>-13.0</v>
      </c>
      <c r="C20" s="1">
        <v>-8.0</v>
      </c>
      <c r="D20" s="1">
        <v>-1.0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63</v>
      </c>
      <c r="B21" s="1">
        <v>-13.0</v>
      </c>
      <c r="C21" s="1">
        <v>-8.0</v>
      </c>
      <c r="D21" s="1">
        <v>-1.0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64</v>
      </c>
      <c r="B22" s="1">
        <v>215.0</v>
      </c>
      <c r="C22" s="1">
        <v>217.0</v>
      </c>
      <c r="D22" s="1">
        <v>55.0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65</v>
      </c>
      <c r="B24" s="1">
        <v>26.0</v>
      </c>
      <c r="C24" s="1">
        <v>26.0</v>
      </c>
      <c r="D24" s="1">
        <v>10.0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66</v>
      </c>
      <c r="B25" s="1">
        <v>26.0</v>
      </c>
      <c r="C25" s="1">
        <v>26.0</v>
      </c>
      <c r="D25" s="1">
        <v>10.0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67</v>
      </c>
      <c r="B26" s="1" t="s">
        <v>68</v>
      </c>
      <c r="C26" s="1" t="s">
        <v>69</v>
      </c>
      <c r="D26" s="1" t="s">
        <v>70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71</v>
      </c>
      <c r="B27" s="1">
        <v>-13.0</v>
      </c>
      <c r="C27" s="1">
        <v>-8.0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72</v>
      </c>
      <c r="B28" s="1" t="s">
        <v>68</v>
      </c>
      <c r="C28" s="1" t="s">
        <v>69</v>
      </c>
      <c r="D28" s="1" t="s">
        <v>70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73</v>
      </c>
      <c r="B29" s="1">
        <v>6.0</v>
      </c>
      <c r="C29" s="1">
        <v>26.0</v>
      </c>
      <c r="D29" s="1">
        <v>12.0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74</v>
      </c>
      <c r="B30" s="1">
        <v>-1.0</v>
      </c>
      <c r="C30" s="1">
        <v>-66.0</v>
      </c>
      <c r="D30" s="1">
        <v>8.0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75</v>
      </c>
      <c r="B31" s="1">
        <v>3.0</v>
      </c>
      <c r="C31" s="1">
        <v>3.0</v>
      </c>
      <c r="D31" s="1">
        <v>3.0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76</v>
      </c>
      <c r="B32" s="1">
        <v>2.0</v>
      </c>
      <c r="C32" s="1">
        <v>2.0</v>
      </c>
      <c r="D32" s="1">
        <v>2.0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77</v>
      </c>
      <c r="B2" s="1">
        <v>1.0</v>
      </c>
      <c r="C2" s="1">
        <v>1.0</v>
      </c>
      <c r="D2" s="1">
        <v>2.0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78</v>
      </c>
      <c r="B3" s="1">
        <v>0.0</v>
      </c>
      <c r="C3" s="1">
        <v>0.0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79</v>
      </c>
      <c r="B4" s="1">
        <v>1.0</v>
      </c>
      <c r="C4" s="1">
        <v>1.0</v>
      </c>
      <c r="D4" s="1">
        <v>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80</v>
      </c>
      <c r="B5" s="1">
        <v>-1.0</v>
      </c>
      <c r="C5" s="1">
        <v>-1.0</v>
      </c>
      <c r="D5" s="1">
        <v>-5.0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81</v>
      </c>
      <c r="B6" s="1">
        <v>0.0</v>
      </c>
      <c r="C6" s="1">
        <v>3.0</v>
      </c>
      <c r="D6" s="1">
        <v>8.0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82</v>
      </c>
      <c r="B7" s="1">
        <v>0.0</v>
      </c>
      <c r="C7" s="1">
        <v>3.0</v>
      </c>
      <c r="D7" s="1">
        <v>8.0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83</v>
      </c>
      <c r="B8" s="1">
        <v>-45.0</v>
      </c>
      <c r="C8" s="1">
        <v>7.0</v>
      </c>
      <c r="D8" s="1">
        <v>61.0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84</v>
      </c>
      <c r="B9" s="1">
        <v>-1.0</v>
      </c>
      <c r="C9" s="1">
        <v>9.0</v>
      </c>
      <c r="D9" s="1">
        <v>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85</v>
      </c>
      <c r="B10" s="1">
        <v>0.0</v>
      </c>
      <c r="C10" s="1">
        <v>0.0</v>
      </c>
      <c r="D10" s="1">
        <v>35.0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86</v>
      </c>
      <c r="B11" s="1">
        <v>-1.0</v>
      </c>
      <c r="C11" s="1">
        <v>9.0</v>
      </c>
      <c r="D11" s="1">
        <v>4.0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87</v>
      </c>
      <c r="B12" s="1">
        <v>-1.0</v>
      </c>
      <c r="C12" s="1">
        <v>9.0</v>
      </c>
      <c r="D12" s="1">
        <v>4.0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88</v>
      </c>
      <c r="B13" s="1">
        <v>-1.0</v>
      </c>
      <c r="C13" s="1">
        <v>9.0</v>
      </c>
      <c r="D13" s="1">
        <v>4.0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89</v>
      </c>
      <c r="B14" s="1">
        <v>-1.0</v>
      </c>
      <c r="C14" s="1">
        <v>9.0</v>
      </c>
      <c r="D14" s="1">
        <v>4.0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90</v>
      </c>
      <c r="B15" s="1">
        <v>-1.0</v>
      </c>
      <c r="C15" s="1">
        <v>9.0</v>
      </c>
      <c r="D15" s="1">
        <v>4.0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91</v>
      </c>
      <c r="B16" s="1">
        <v>-1.0</v>
      </c>
      <c r="C16" s="1">
        <v>9.0</v>
      </c>
      <c r="D16" s="1">
        <v>4.0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93</v>
      </c>
      <c r="B18" s="1">
        <v>0.0</v>
      </c>
      <c r="C18" s="1" t="s">
        <v>94</v>
      </c>
      <c r="D18" s="1" t="s">
        <v>95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96</v>
      </c>
      <c r="B19" s="1">
        <v>0.0</v>
      </c>
      <c r="C19" s="1" t="s">
        <v>94</v>
      </c>
      <c r="D19" s="1" t="s">
        <v>95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97</v>
      </c>
      <c r="B20" s="1">
        <v>8.0</v>
      </c>
      <c r="C20" s="1">
        <v>26.0</v>
      </c>
      <c r="D20" s="1">
        <v>23.0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</v>
      </c>
      <c r="B21" s="1">
        <v>0.0</v>
      </c>
      <c r="C21" s="1" t="s">
        <v>94</v>
      </c>
      <c r="D21" s="1" t="s">
        <v>95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</v>
      </c>
      <c r="B22" s="1">
        <v>0.0</v>
      </c>
      <c r="C22" s="1" t="s">
        <v>94</v>
      </c>
      <c r="D22" s="1" t="s">
        <v>95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</v>
      </c>
      <c r="B23" s="1">
        <v>8.0</v>
      </c>
      <c r="C23" s="1">
        <v>26.0</v>
      </c>
      <c r="D23" s="1">
        <v>23.0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101</v>
      </c>
      <c r="B24" s="1">
        <v>0.0</v>
      </c>
      <c r="C24" s="1" t="s">
        <v>102</v>
      </c>
      <c r="D24" s="1" t="s">
        <v>103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104</v>
      </c>
      <c r="B25" s="1">
        <v>0.0</v>
      </c>
      <c r="C25" s="1" t="s">
        <v>102</v>
      </c>
      <c r="D25" s="1" t="s">
        <v>103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105</v>
      </c>
      <c r="B27" s="1">
        <v>-1.0</v>
      </c>
      <c r="C27" s="1">
        <v>-1.0</v>
      </c>
      <c r="D27" s="1">
        <v>-5.0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106</v>
      </c>
      <c r="B28" s="1">
        <v>-1.0</v>
      </c>
      <c r="C28" s="1">
        <v>-1.0</v>
      </c>
      <c r="D28" s="1">
        <v>-5.0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107</v>
      </c>
      <c r="B29" s="1">
        <v>-1.0</v>
      </c>
      <c r="C29" s="1">
        <v>5.0</v>
      </c>
      <c r="D29" s="1">
        <v>2.0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108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109</v>
      </c>
      <c r="B31" s="1">
        <v>0.0</v>
      </c>
      <c r="C31" s="1">
        <v>0.0</v>
      </c>
      <c r="D31" s="1">
        <v>12.0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</v>
      </c>
      <c r="B3" s="1">
        <v>0.0</v>
      </c>
      <c r="C3" s="1" t="s">
        <v>112</v>
      </c>
      <c r="D3" s="1" t="s">
        <v>113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</v>
      </c>
      <c r="B4" s="1">
        <v>0.0</v>
      </c>
      <c r="C4" s="1" t="s">
        <v>115</v>
      </c>
      <c r="D4" s="1" t="s">
        <v>116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117</v>
      </c>
      <c r="B5" s="1">
        <v>0.0</v>
      </c>
      <c r="C5" s="1" t="s">
        <v>118</v>
      </c>
      <c r="D5" s="1" t="s">
        <v>119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120</v>
      </c>
      <c r="B6" s="1">
        <v>0.0</v>
      </c>
      <c r="C6" s="1" t="s">
        <v>118</v>
      </c>
      <c r="D6" s="1" t="s">
        <v>119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</v>
      </c>
      <c r="B8" s="1" t="s">
        <v>123</v>
      </c>
      <c r="C8" s="1" t="s">
        <v>124</v>
      </c>
      <c r="D8" s="1" t="s">
        <v>125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 t="s">
        <v>127</v>
      </c>
      <c r="C9" s="1" t="s">
        <v>128</v>
      </c>
      <c r="D9" s="1" t="s">
        <v>129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130</v>
      </c>
      <c r="B10" s="1" t="s">
        <v>131</v>
      </c>
      <c r="C10" s="1" t="s">
        <v>132</v>
      </c>
      <c r="D10" s="1" t="s">
        <v>133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 t="s">
        <v>136</v>
      </c>
      <c r="C12" s="1" t="s">
        <v>137</v>
      </c>
      <c r="D12" s="1" t="s">
        <v>138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 t="s">
        <v>136</v>
      </c>
      <c r="C13" s="1" t="s">
        <v>140</v>
      </c>
      <c r="D13" s="1" t="s">
        <v>141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 t="s">
        <v>136</v>
      </c>
      <c r="C14" s="1" t="s">
        <v>137</v>
      </c>
      <c r="D14" s="1">
        <v>0.0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 t="s">
        <v>136</v>
      </c>
      <c r="C15" s="1" t="s">
        <v>140</v>
      </c>
      <c r="D15" s="1">
        <v>0.0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 t="s">
        <v>145</v>
      </c>
      <c r="C16" s="1" t="s">
        <v>146</v>
      </c>
      <c r="D16" s="1" t="s">
        <v>147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0.0</v>
      </c>
      <c r="C18" s="1" t="s">
        <v>150</v>
      </c>
      <c r="D18" s="1" t="s">
        <v>151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0.0</v>
      </c>
      <c r="C19" s="1" t="s">
        <v>150</v>
      </c>
      <c r="D19" s="1" t="s">
        <v>151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0.0</v>
      </c>
      <c r="C20" s="1" t="s">
        <v>154</v>
      </c>
      <c r="D20" s="1" t="s">
        <v>155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 t="s">
        <v>154</v>
      </c>
      <c r="D21" s="1" t="s">
        <v>155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0.0</v>
      </c>
      <c r="C22" s="1" t="s">
        <v>154</v>
      </c>
      <c r="D22" s="1" t="s">
        <v>158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159</v>
      </c>
      <c r="B23" s="1">
        <v>0.0</v>
      </c>
      <c r="C23" s="1">
        <v>0.0</v>
      </c>
      <c r="D23" s="1" t="s">
        <v>160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161</v>
      </c>
      <c r="B24" s="1">
        <v>0.0</v>
      </c>
      <c r="C24" s="1" t="s">
        <v>162</v>
      </c>
      <c r="D24" s="1" t="s">
        <v>163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0.0</v>
      </c>
      <c r="C25" s="1" t="s">
        <v>165</v>
      </c>
      <c r="D25" s="1" t="s">
        <v>166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167</v>
      </c>
      <c r="B26" s="1">
        <v>0.0</v>
      </c>
      <c r="C26" s="1" t="s">
        <v>165</v>
      </c>
      <c r="D26" s="1" t="s">
        <v>166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168</v>
      </c>
      <c r="B27" s="1">
        <v>0.0</v>
      </c>
      <c r="C27" s="1" t="s">
        <v>169</v>
      </c>
      <c r="D27" s="1" t="s">
        <v>170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1">
        <v>0.0</v>
      </c>
      <c r="C28" s="1">
        <v>0.0</v>
      </c>
      <c r="D28" s="1">
        <v>0.0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>
        <v>0.0</v>
      </c>
      <c r="C29" s="1">
        <v>0.0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173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174</v>
      </c>
      <c r="B31" s="1">
        <v>0.0</v>
      </c>
      <c r="C31" s="1">
        <v>0.0</v>
      </c>
      <c r="D31" s="1" t="s">
        <v>175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176</v>
      </c>
      <c r="B32" s="1">
        <v>0.0</v>
      </c>
      <c r="C32" s="1">
        <v>0.0</v>
      </c>
      <c r="D32" s="1" t="s">
        <v>175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177</v>
      </c>
      <c r="B33" s="1">
        <v>0.0</v>
      </c>
      <c r="C33" s="1">
        <v>0.0</v>
      </c>
      <c r="D33" s="1" t="s">
        <v>178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179</v>
      </c>
      <c r="B34" s="1">
        <v>0.0</v>
      </c>
      <c r="C34" s="1">
        <v>0.0</v>
      </c>
      <c r="D34" s="1" t="s">
        <v>178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180</v>
      </c>
      <c r="B35" s="1">
        <v>0.0</v>
      </c>
      <c r="C35" s="1">
        <v>0.0</v>
      </c>
      <c r="D35" s="1" t="s">
        <v>181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>
        <v>0.0</v>
      </c>
      <c r="C36" s="1">
        <v>0.0</v>
      </c>
      <c r="D36" s="1" t="s">
        <v>183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184</v>
      </c>
      <c r="B37" s="1">
        <v>0.0</v>
      </c>
      <c r="C37" s="1">
        <v>0.0</v>
      </c>
      <c r="D37" s="1" t="s">
        <v>185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>
        <v>0.0</v>
      </c>
      <c r="C38" s="1">
        <v>0.0</v>
      </c>
      <c r="D38" s="1" t="s">
        <v>185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187</v>
      </c>
      <c r="B39" s="1">
        <v>0.0</v>
      </c>
      <c r="C39" s="1">
        <v>0.0</v>
      </c>
      <c r="D39" s="1" t="s">
        <v>188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21</v>
      </c>
      <c r="B1" s="1" t="s">
        <v>189</v>
      </c>
      <c r="C1" s="1" t="s">
        <v>190</v>
      </c>
      <c r="D1" s="1" t="s">
        <v>191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192</v>
      </c>
      <c r="B2" s="1" t="s">
        <v>193</v>
      </c>
      <c r="C2" s="1" t="s">
        <v>194</v>
      </c>
      <c r="D2" s="1" t="s">
        <v>195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196</v>
      </c>
      <c r="B3" s="1" t="s">
        <v>197</v>
      </c>
      <c r="C3" s="1" t="s">
        <v>198</v>
      </c>
      <c r="D3" s="1" t="s">
        <v>199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200</v>
      </c>
      <c r="B4" s="1" t="s">
        <v>201</v>
      </c>
      <c r="C4" s="1" t="s">
        <v>202</v>
      </c>
      <c r="D4" s="1" t="s">
        <v>203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196</v>
      </c>
      <c r="B5" s="1" t="s">
        <v>197</v>
      </c>
      <c r="C5" s="1" t="s">
        <v>204</v>
      </c>
      <c r="D5" s="1" t="s">
        <v>205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206</v>
      </c>
      <c r="B6" s="1" t="s">
        <v>197</v>
      </c>
      <c r="C6" s="1" t="s">
        <v>207</v>
      </c>
      <c r="D6" s="1" t="s">
        <v>208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209</v>
      </c>
      <c r="B7" s="1" t="s">
        <v>210</v>
      </c>
      <c r="C7" s="1" t="s">
        <v>211</v>
      </c>
      <c r="D7" s="1" t="s">
        <v>212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213</v>
      </c>
      <c r="B8" s="1" t="s">
        <v>197</v>
      </c>
      <c r="C8" s="1" t="s">
        <v>197</v>
      </c>
      <c r="D8" s="1" t="s">
        <v>214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215</v>
      </c>
      <c r="B9" s="1" t="s">
        <v>197</v>
      </c>
      <c r="C9" s="1" t="s">
        <v>197</v>
      </c>
      <c r="D9" s="1" t="s">
        <v>197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216</v>
      </c>
      <c r="B10" s="1" t="s">
        <v>197</v>
      </c>
      <c r="C10" s="1" t="s">
        <v>197</v>
      </c>
      <c r="D10" s="1" t="s">
        <v>197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217</v>
      </c>
      <c r="B11" s="1" t="s">
        <v>197</v>
      </c>
      <c r="C11" s="1" t="s">
        <v>197</v>
      </c>
      <c r="D11" s="1" t="s">
        <v>197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218</v>
      </c>
      <c r="B12" s="1" t="s">
        <v>219</v>
      </c>
      <c r="C12" s="1" t="s">
        <v>220</v>
      </c>
      <c r="D12" s="1" t="s">
        <v>221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222</v>
      </c>
      <c r="B13" s="1" t="s">
        <v>197</v>
      </c>
      <c r="C13" s="1" t="s">
        <v>223</v>
      </c>
      <c r="D13" s="1" t="s">
        <v>224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225</v>
      </c>
      <c r="B14" s="1" t="s">
        <v>197</v>
      </c>
      <c r="C14" s="1" t="s">
        <v>226</v>
      </c>
      <c r="D14" s="1" t="s">
        <v>226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227</v>
      </c>
      <c r="B15" s="1" t="s">
        <v>197</v>
      </c>
      <c r="C15" s="1" t="s">
        <v>197</v>
      </c>
      <c r="D15" s="1" t="s">
        <v>197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228</v>
      </c>
      <c r="B16" s="1" t="s">
        <v>197</v>
      </c>
      <c r="C16" s="1" t="s">
        <v>197</v>
      </c>
      <c r="D16" s="1" t="s">
        <v>197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229</v>
      </c>
      <c r="B17" s="1" t="s">
        <v>197</v>
      </c>
      <c r="C17" s="1" t="s">
        <v>230</v>
      </c>
      <c r="D17" s="1" t="s">
        <v>231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232</v>
      </c>
      <c r="B18" s="1" t="s">
        <v>197</v>
      </c>
      <c r="C18" s="1" t="s">
        <v>197</v>
      </c>
      <c r="D18" s="1" t="s">
        <v>197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233</v>
      </c>
      <c r="B19" s="1" t="s">
        <v>197</v>
      </c>
      <c r="C19" s="1" t="s">
        <v>197</v>
      </c>
      <c r="D19" s="1" t="s">
        <v>197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234</v>
      </c>
      <c r="B20" s="1" t="s">
        <v>197</v>
      </c>
      <c r="C20" s="1" t="s">
        <v>197</v>
      </c>
      <c r="D20" s="1" t="s">
        <v>197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235</v>
      </c>
      <c r="B21" s="1" t="s">
        <v>236</v>
      </c>
      <c r="C21" s="1" t="s">
        <v>237</v>
      </c>
      <c r="D21" s="1" t="s">
        <v>238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239</v>
      </c>
      <c r="B22" s="1" t="s">
        <v>240</v>
      </c>
      <c r="C22" s="1" t="s">
        <v>241</v>
      </c>
      <c r="D22" s="1" t="s">
        <v>242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243</v>
      </c>
      <c r="B23" s="1" t="s">
        <v>244</v>
      </c>
      <c r="C23" s="1" t="s">
        <v>245</v>
      </c>
      <c r="D23" s="1" t="s">
        <v>246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247</v>
      </c>
      <c r="B24" s="1" t="s">
        <v>248</v>
      </c>
      <c r="C24" s="1" t="s">
        <v>249</v>
      </c>
      <c r="D24" s="1" t="s">
        <v>250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251</v>
      </c>
      <c r="B25" s="1" t="s">
        <v>252</v>
      </c>
      <c r="C25" s="1" t="s">
        <v>253</v>
      </c>
      <c r="D25" s="1" t="s">
        <v>254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255</v>
      </c>
      <c r="B26" s="1" t="s">
        <v>256</v>
      </c>
      <c r="C26" s="1" t="s">
        <v>257</v>
      </c>
      <c r="D26" s="1" t="s">
        <v>258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259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41</v>
      </c>
      <c r="B3" s="1">
        <v>0.0</v>
      </c>
      <c r="C3" s="1">
        <v>-26.0</v>
      </c>
      <c r="D3" s="1">
        <v>-3.0</v>
      </c>
      <c r="E3" s="1">
        <f>IF(D3*FORECAST(E2,B3:D3,B2:D2)&gt;0,FORECAST(E2,B3:D3,B2:D2),D3)*$X$1</f>
        <v>-12.66666667</v>
      </c>
      <c r="F3" s="1">
        <f>IF(E3*FORECAST(F2,B3:E3,B2:E2)&gt;0,FORECAST(F2,B3:E3,B2:E2),E3)*$X$1</f>
        <v>-14.16666667</v>
      </c>
      <c r="G3" s="1">
        <f>IF(F3*FORECAST(G2,B3:F3,B2:F2)&gt;0,FORECAST(G2,B3:F3,B2:F2),F3)*$X$1</f>
        <v>-15.66666667</v>
      </c>
      <c r="H3" s="1">
        <f>IF(G3*FORECAST(H2,B3:G3,B2:G2)&gt;0,FORECAST(H2,B3:G3,B2:G2),G3)*$X$1</f>
        <v>-17.16666667</v>
      </c>
      <c r="I3" s="1">
        <f>IF(H3*FORECAST(I2,B3:H3,B2:H2)&gt;0,FORECAST(I2,B3:H3,B2:H2),H3)*$X$1</f>
        <v>-18.66666667</v>
      </c>
      <c r="J3" s="1">
        <f>IF(I3*FORECAST(J2,B3:I3,B2:I2)&gt;0,FORECAST(J2,B3:I3,B2:I2),I3)*$X$1</f>
        <v>-20.16666667</v>
      </c>
      <c r="K3" s="1">
        <f>IF(J3*FORECAST(K2,B3:J3,B2:J2)&gt;0,FORECAST(K2,B3:J3,B2:J2),J3)*$X$1</f>
        <v>-21.66666667</v>
      </c>
      <c r="L3" s="4">
        <f>IF(K3*FORECAST(L2,B3:K3,B2:K2)&gt;0,FORECAST(L2,B3:K3,B2:K2),K3)*$X$1</f>
        <v>-23.16666667</v>
      </c>
      <c r="M3" s="4">
        <f>IF(L3*FORECAST(M2,B3:L3,B2:L2)&gt;0,FORECAST(M2,B3:L3,B2:L2),L3)*$X$1</f>
        <v>-24.66666667</v>
      </c>
      <c r="N3" s="4">
        <f>IF(M3*FORECAST(N2,B3:M3,B2:M2)&gt;0,FORECAST(N2,B3:M3,B2:M2),M3)*$X$1</f>
        <v>-26.16666667</v>
      </c>
      <c r="O3" s="4">
        <f>IF(N3*FORECAST(O2,B3:N3,B2:N2)&gt;0,FORECAST(O2,B3:N3,B2:N2),N3)*$X$1</f>
        <v>-27.66666667</v>
      </c>
      <c r="P3" s="4">
        <f>IF(O3*FORECAST(P2,B3:O3,B2:O2)&gt;0,FORECAST(P2,B3:O3,B2:O2),O3)*$X$1</f>
        <v>-29.16666667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">
        <v>-1.0</v>
      </c>
      <c r="C4" s="1">
        <v>-66.0</v>
      </c>
      <c r="D4" s="1">
        <v>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260</v>
      </c>
      <c r="B5" s="1">
        <v>8.0</v>
      </c>
      <c r="C5" s="1">
        <v>26.0</v>
      </c>
      <c r="D5" s="1">
        <v>23.0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261</v>
      </c>
      <c r="L7" s="1">
        <f>IF(P3*FORECAST(P2,B3:P3,B2:P2)&gt;0,FORECAST(P2,B3:P3,B2:P2),O3)*$X$1 * (1+0.02)/(0.0789-0.02)</f>
        <v>-505.0933786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262</v>
      </c>
      <c r="L8" s="5">
        <f t="array" ref="L8">NPV(0.0789,F3:P3)</f>
        <v>-147.4249319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263</v>
      </c>
      <c r="L9" s="5">
        <f t="array" ref="L9">NPV(0.0789,F16:P16)</f>
        <v>-219.0678022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264</v>
      </c>
      <c r="L10" s="5">
        <f>L8 + L9</f>
        <v>-366.4927341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265</v>
      </c>
      <c r="L12" s="5">
        <f>L10 - L11</f>
        <v>-374.4927341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266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-16.28229279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-505.0933786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4">
        <v>2031.0</v>
      </c>
      <c r="M2" s="4">
        <v>2032.0</v>
      </c>
      <c r="N2" s="4">
        <v>2033.0</v>
      </c>
      <c r="O2" s="4">
        <v>2034.0</v>
      </c>
      <c r="P2" s="4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22</v>
      </c>
      <c r="B3" s="1">
        <v>-1.0</v>
      </c>
      <c r="C3" s="1">
        <v>9.0</v>
      </c>
      <c r="D3" s="1">
        <v>4.0</v>
      </c>
      <c r="E3" s="1">
        <f>IF(D3*FORECAST(E2,B3:D3,B2:D2)&gt;0,FORECAST(E2,B3:D3,B2:D2),D3)*$X$1</f>
        <v>9</v>
      </c>
      <c r="F3" s="1">
        <f>IF(E3*FORECAST(F2,B3:E3,B2:E2)&gt;0,FORECAST(F2,B3:E3,B2:E2),E3)*$X$1</f>
        <v>11.5</v>
      </c>
      <c r="G3" s="1">
        <f>IF(F3*FORECAST(G2,B3:F3,B2:F2)&gt;0,FORECAST(G2,B3:F3,B2:F2),F3)*$X$1</f>
        <v>14</v>
      </c>
      <c r="H3" s="1">
        <f>IF(G3*FORECAST(H2,B3:G3,B2:G2)&gt;0,FORECAST(H2,B3:G3,B2:G2),G3)*$X$1</f>
        <v>16.5</v>
      </c>
      <c r="I3" s="1">
        <f>IF(H3*FORECAST(I2,B3:H3,B2:H2)&gt;0,FORECAST(I2,B3:H3,B2:H2),H3)*$X$1</f>
        <v>19</v>
      </c>
      <c r="J3" s="1">
        <f>IF(I3*FORECAST(J2,B3:I3,B2:I2)&gt;0,FORECAST(J2,B3:I3,B2:I2),I3)*$X$1</f>
        <v>21.5</v>
      </c>
      <c r="K3" s="1">
        <f>IF(J3*FORECAST(K2,B3:J3,B2:J2)&gt;0,FORECAST(K2,B3:J3,B2:J2),J3)*$X$1</f>
        <v>24</v>
      </c>
      <c r="L3" s="4">
        <f>IF(K3*FORECAST(L2,B3:K3,B2:K2)&gt;0,FORECAST(L2,B3:K3,B2:K2),K3)*$X$1</f>
        <v>26.5</v>
      </c>
      <c r="M3" s="4">
        <f>IF(L3*FORECAST(M2,B3:L3,B2:L2)&gt;0,FORECAST(M2,B3:L3,B2:L2),L3)*$X$1</f>
        <v>29</v>
      </c>
      <c r="N3" s="4">
        <f>IF(M3*FORECAST(N2,B3:M3,B2:M2)&gt;0,FORECAST(N2,B3:M3,B2:M2),M3)*$X$1</f>
        <v>31.5</v>
      </c>
      <c r="O3" s="4">
        <f>IF(N3*FORECAST(O2,B3:N3,B2:N2)&gt;0,FORECAST(O2,B3:N3,B2:N2),N3)*$X$1</f>
        <v>34</v>
      </c>
      <c r="P3" s="4">
        <f>IF(O3*FORECAST(P2,B3:O3,B2:O2)&gt;0,FORECAST(P2,B3:O3,B2:O2),O3)*$X$1</f>
        <v>36.5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</v>
      </c>
      <c r="B4" s="1">
        <v>-1.0</v>
      </c>
      <c r="C4" s="1">
        <v>-66.0</v>
      </c>
      <c r="D4" s="1">
        <v>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260</v>
      </c>
      <c r="B5" s="1">
        <v>8.0</v>
      </c>
      <c r="C5" s="1">
        <v>26.0</v>
      </c>
      <c r="D5" s="1">
        <v>23.0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261</v>
      </c>
      <c r="L7" s="1">
        <f>IF(P3*FORECAST(P2,B3:P3,B2:P2)&gt;0,FORECAST(P2,B3:P3,B2:P2),O3)*$X$1 * (1+0.02)/(0.0789-0.02)</f>
        <v>632.0882852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262</v>
      </c>
      <c r="L8" s="5">
        <f t="array" ref="L8">NPV(0.0789,F3:P3)</f>
        <v>158.7841245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263</v>
      </c>
      <c r="L9" s="5">
        <f t="array" ref="L9">NPV(0.0789,F16:P16)</f>
        <v>274.1477068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264</v>
      </c>
      <c r="L10" s="5">
        <f>L8 + L9</f>
        <v>432.9318313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74</v>
      </c>
      <c r="L11" s="1">
        <v>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265</v>
      </c>
      <c r="L12" s="5">
        <f>L10 - L11</f>
        <v>424.9318313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266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18.47529701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4">
        <v>0.0</v>
      </c>
      <c r="N16" s="4">
        <v>0.0</v>
      </c>
      <c r="O16" s="4">
        <v>0.0</v>
      </c>
      <c r="P16" s="4">
        <f>IF(P3*FORECAST(P2,B3:P3,B2:P2)&gt;0,FORECAST(P2,B3:P3,B2:P2),O3)*$X$1 * (1+0.02)/(0.0789-0.02)</f>
        <v>632.0882852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