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<sst xmlns="http://schemas.openxmlformats.org/spreadsheetml/2006/main" count="426" uniqueCount="341">
  <si>
    <t>ticker</t>
  </si>
  <si>
    <t>ATCH</t>
  </si>
  <si>
    <t>nombre</t>
  </si>
  <si>
    <t>ATLASCLEAR HOLDINGS INC</t>
  </si>
  <si>
    <t>empresa</t>
  </si>
  <si>
    <t>Miscellaneous Fintech Infrastructure</t>
  </si>
  <si>
    <t>Open</t>
  </si>
  <si>
    <t>Target Price</t>
  </si>
  <si>
    <t>Upside</t>
  </si>
  <si>
    <t>-213.38%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</si>
  <si>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</si>
  <si>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</si>
  <si>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</si>
  <si>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</si>
  <si>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</si>
  <si>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</si>
  <si>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</si>
  <si>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</si>
  <si>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</si>
  <si>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(Gain) Loss on Sale of Investments -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</si>
  <si>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</si>
  <si>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</si>
  <si>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</si>
  <si>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</si>
  <si>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</si>
  <si>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</si>
  <si>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</si>
  <si>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</si>
  <si>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</si>
  <si>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</si>
  <si>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</si>
  <si>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</si>
  <si>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</si>
  <si>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</si>
  <si>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</si>
  <si>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</si>
  <si>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</si>
  <si>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</si>
  <si>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</si>
  <si>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</si>
  <si>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</si>
  <si>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</si>
  <si>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</si>
  <si>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</si>
  <si>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</si>
  <si>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</si>
  <si>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</si>
  <si>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</si>
  <si>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</si>
  <si>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</si>
  <si>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</si>
  <si>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</si>
  <si>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</si>
  <si>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</si>
  <si>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</si>
  <si>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</si>
  <si>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</si>
  <si>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</si>
  <si>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</si>
  <si>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</si>
  <si>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</si>
  <si>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</si>
  <si>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</si>
  <si>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</si>
  <si>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</si>
  <si>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</si>
  <si>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0.27</t>
  </si>
  <si>
    <t>-22.23</t>
  </si>
  <si>
    <t>-11.95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</si>
  <si>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</si>
  <si>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</si>
  <si>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</si>
  <si>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</si>
  <si>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</si>
  <si>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</si>
  <si>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</si>
  <si>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</si>
  <si>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</si>
  <si>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</si>
  <si>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</si>
  <si>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</si>
  <si>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</si>
  <si>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</si>
  <si>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</si>
  <si>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</si>
  <si>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</si>
  <si>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</si>
  <si>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</si>
  <si>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</si>
  <si>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</si>
  <si>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</si>
  <si>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</si>
  <si>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</si>
  <si>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-17.51</t>
  </si>
  <si>
    <t>26.34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</si>
  <si>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</si>
  <si>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</si>
  <si>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</si>
  <si>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</si>
  <si>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</si>
  <si>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</si>
  <si>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-10.94</t>
  </si>
  <si>
    <t>17.27</t>
  </si>
  <si>
    <t>Normalized Diluted EPS</t>
  </si>
  <si>
    <t>EBITA</t>
  </si>
  <si>
    <t>EBIT</t>
  </si>
  <si>
    <t>Effective Tax Rate - (Ratio)</t>
  </si>
  <si>
    <t>4.64</t>
  </si>
  <si>
    <t>Current Domestic Taxes</t>
  </si>
  <si>
    <t>Total Current Taxes</t>
  </si>
  <si>
    <t>Deferred Domestic Taxes</t>
  </si>
  <si>
    <t>Total Deferred Taxes</t>
  </si>
  <si>
    <t>Normalized Net Income</t>
  </si>
  <si>
    <t>Profitability</t>
  </si>
  <si>
    <t>Return on Assets</t>
  </si>
  <si>
    <t>-2.11</t>
  </si>
  <si>
    <t>-0.93</t>
  </si>
  <si>
    <t>Return on Total Capital</t>
  </si>
  <si>
    <t>46.41</t>
  </si>
  <si>
    <t>20.89</t>
  </si>
  <si>
    <t>Return On Equity %</t>
  </si>
  <si>
    <t>143.42</t>
  </si>
  <si>
    <t>-116.91</t>
  </si>
  <si>
    <t>Return on Common Equity</t>
  </si>
  <si>
    <t>Short Term Liquidity</t>
  </si>
  <si>
    <t>Current Ratio</t>
  </si>
  <si>
    <t>0.24</t>
  </si>
  <si>
    <t>0.15</t>
  </si>
  <si>
    <t>0.03</t>
  </si>
  <si>
    <t>Quick Ratio</t>
  </si>
  <si>
    <t>0.12</t>
  </si>
  <si>
    <t>0.02</t>
  </si>
  <si>
    <t>Operating Cash Flow to Current Liabilities</t>
  </si>
  <si>
    <t>-0.56</t>
  </si>
  <si>
    <t>-0.41</t>
  </si>
  <si>
    <t>-0.19</t>
  </si>
  <si>
    <t>Long Term Solvency</t>
  </si>
  <si>
    <t>Total Debt/Equity</t>
  </si>
  <si>
    <t>664.45</t>
  </si>
  <si>
    <t>-15.95</t>
  </si>
  <si>
    <t>Total Debt / Total Capital</t>
  </si>
  <si>
    <t>86.92</t>
  </si>
  <si>
    <t>-18.98</t>
  </si>
  <si>
    <t>Total Liabilities / Total Assets</t>
  </si>
  <si>
    <t>90.24</t>
  </si>
  <si>
    <t>104.62</t>
  </si>
  <si>
    <t>102.45</t>
  </si>
  <si>
    <t>Growth Over Prior Year</t>
  </si>
  <si>
    <t>EBITA, 1 Yr. Growth %</t>
  </si>
  <si>
    <t>-11.17</t>
  </si>
  <si>
    <t>EBIT, 1 Yr. Growth %</t>
  </si>
  <si>
    <t>Earnings From Cont. Operations, 1 Yr. Growth %</t>
  </si>
  <si>
    <t>-293.69</t>
  </si>
  <si>
    <t>Net Income, 1 Yr. Growth %</t>
  </si>
  <si>
    <t>Normalized Net Income, 1 Yr. Growth %</t>
  </si>
  <si>
    <t>-303.02</t>
  </si>
  <si>
    <t>Diluted EPS Before Extra, 1 Yr. Growth %</t>
  </si>
  <si>
    <t>-275.99</t>
  </si>
  <si>
    <t>Total Assets, 1 Yr. Growth %</t>
  </si>
  <si>
    <t>1.24</t>
  </si>
  <si>
    <t>Tangible Book Value, 1 Yr. Growth %</t>
  </si>
  <si>
    <t>-63.92</t>
  </si>
  <si>
    <t>Common Equity, 1 Yr. Growth %</t>
  </si>
  <si>
    <t>Cash From Operations, 1 Yr. Growth %</t>
  </si>
  <si>
    <t>958.85</t>
  </si>
  <si>
    <t>1.13</t>
  </si>
  <si>
    <t>Levered Free Cash Flow, 1 Yr. Growth %</t>
  </si>
  <si>
    <t>-184.46</t>
  </si>
  <si>
    <t>Unlevered Free Cash Flow, 1 Yr. Growth %</t>
  </si>
  <si>
    <t>Compound Annual Growth Rate Over Two Years</t>
  </si>
  <si>
    <t>EBITA, 2 Yr. CAGR %</t>
  </si>
  <si>
    <t>EBIT, 2 Yr. CAGR %</t>
  </si>
  <si>
    <t>Earnings From Cont. Operations, 2 Yr. CAGR %</t>
  </si>
  <si>
    <t>Net Income, 2 Yr. CAGR %</t>
  </si>
  <si>
    <t>Normalized Net Income, 2 Yr. CAGR %</t>
  </si>
  <si>
    <t>Total Assets, 2 Yr. CAGR %</t>
  </si>
  <si>
    <t>Tangible Book Value, 2 Yr. CAGR %</t>
  </si>
  <si>
    <t>Common Equity, 2 Yr. CAGR %</t>
  </si>
  <si>
    <t>Cash From Operations, 2 Yr. CAGR %</t>
  </si>
  <si>
    <t>227.24</t>
  </si>
  <si>
    <t>2022</t>
  </si>
  <si>
    <t>2023</t>
  </si>
  <si>
    <t>Capitalization
                                    1</t>
  </si>
  <si>
    <t>252.8</t>
  </si>
  <si>
    <t>1.854</t>
  </si>
  <si>
    <t>Change</t>
  </si>
  <si>
    <t>-</t>
  </si>
  <si>
    <t>-99.27%</t>
  </si>
  <si>
    <t>Enterprise Value (EV)</t>
  </si>
  <si>
    <t>P/E ratio</t>
  </si>
  <si>
    <t>PBR</t>
  </si>
  <si>
    <t>PEG</t>
  </si>
  <si>
    <t>Capitalization / Revenue</t>
  </si>
  <si>
    <t>0.07x</t>
  </si>
  <si>
    <t>EV / Revenue</t>
  </si>
  <si>
    <t>EV / EBITDA</t>
  </si>
  <si>
    <t>1.95x</t>
  </si>
  <si>
    <t>EV / EBIT</t>
  </si>
  <si>
    <t>-7.51x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</si>
  <si>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</si>
  <si>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</si>
  <si>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</si>
  <si>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</si>
  <si>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</si>
  <si>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</si>
  <si>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</si>
  <si>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26.38</t>
  </si>
  <si>
    <t>EBITDA
                                    1</t>
  </si>
  <si>
    <t>0.9508</t>
  </si>
  <si>
    <t>EBIT
                                    1</t>
  </si>
  <si>
    <t>-0.2469</t>
  </si>
  <si>
    <t>Net income</t>
  </si>
  <si>
    <t>11.05</t>
  </si>
  <si>
    <t>Reference price
                                    2</t>
  </si>
  <si>
    <t>603.000</t>
  </si>
  <si>
    <t>7.880</t>
  </si>
  <si>
    <t>Nbr of stocks (in thousands)</t>
  </si>
  <si>
    <t>419</t>
  </si>
  <si>
    <t>207.6</t>
  </si>
  <si>
    <t>Announcement Date</t>
  </si>
  <si>
    <t>3/31/23</t>
  </si>
  <si>
    <t>address1</t>
  </si>
  <si>
    <t>4030 Henderson Blvd.</t>
  </si>
  <si>
    <t>address2</t>
  </si>
  <si>
    <t>Suite 712</t>
  </si>
  <si>
    <t>city</t>
  </si>
  <si>
    <t>Tampa</t>
  </si>
  <si>
    <t>state</t>
  </si>
  <si>
    <t>FL</t>
  </si>
  <si>
    <t>zip</t>
  </si>
  <si>
    <t>33629</t>
  </si>
  <si>
    <t>country</t>
  </si>
  <si>
    <t>phone</t>
  </si>
  <si>
    <t>727 446 6660</t>
  </si>
  <si>
    <t>website</t>
  </si>
  <si>
    <t>https://www.atlasclear.com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</si>
  <si>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</si>
  <si>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</si>
  <si>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</si>
  <si>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</si>
  <si>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</si>
  <si>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</si>
  <si>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</si>
  <si>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</si>
  <si>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</si>
  <si>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</si>
  <si>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</si>
  <si>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AtlasClear Holdings, Inc. focuses on operating as a technology enabled financial services firm. It creates a platform for trading, clearing, settlement, and banking of financial products with a focus on the small and middle market financial services firms. The company was incorporated in 2020 and is based in Tampa, Florida.</t>
  </si>
  <si>
    <t>companyOfficers</t>
  </si>
  <si>
    <t>[{'maxAge': 1, 'name': 'Mr. Ilya  Bogdanov', 'age': 56, 'title': 'Chief Technology Officer', 'yearBorn': 1968, 'exercisedValue': 0, 'unexercisedValue': 0}, {'maxAge': 1, 'name': 'Mr. John Martin Schaible', 'age': 53, 'title': 'Chief Strategy Officer &amp; Director', 'yearBorn': 1971, 'exercisedValue': 0, 'unexercisedValue': 0}, {'maxAge': 1, 'name': 'Mr. David Craig Ridenhour', 'age': 52, 'title': 'Chief Business Development Officer &amp; Director', 'yearBorn': 1972,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</si>
  <si>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</si>
  <si>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</si>
  <si>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</si>
  <si>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</si>
  <si>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</si>
  <si>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</si>
  <si>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</si>
  <si>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</si>
  <si>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</si>
  <si>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</si>
  <si>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</si>
  <si>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</si>
  <si>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</si>
  <si>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</si>
  <si>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</si>
  <si>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</si>
  <si>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</si>
  <si>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</si>
  <si>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</si>
  <si>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</si>
  <si>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</si>
  <si>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</si>
  <si>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</si>
  <si>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</si>
  <si>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</si>
  <si>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</si>
  <si>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</si>
  <si>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</si>
  <si>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</si>
  <si>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</si>
  <si>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</si>
  <si>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</si>
  <si>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</si>
  <si>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</si>
  <si>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</si>
  <si>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</si>
  <si>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</si>
  <si>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</si>
  <si>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</si>
  <si>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</si>
  <si>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</si>
  <si>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</si>
  <si>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</si>
  <si>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</si>
  <si>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</si>
  <si>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</si>
  <si>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</si>
  <si>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1:60</t>
  </si>
  <si>
    <t>lastSplitDate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</si>
  <si>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</si>
  <si>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</si>
  <si>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</si>
  <si>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</si>
  <si>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</si>
  <si>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</si>
  <si>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</si>
  <si>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</si>
  <si>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</si>
  <si>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AtlasClear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</si>
  <si>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</si>
  <si>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</si>
  <si>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</si>
  <si>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</si>
  <si>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</si>
  <si>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</si>
  <si>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</si>
  <si>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8cb01197-71e3-3a7a-b8f9-ce92e38eda24</t>
  </si>
  <si>
    <t>messageBoardId</t>
  </si>
  <si>
    <t>finmb_697906127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</si>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</sst>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tlasclea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-10.13646834447385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3056801.0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-0.331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-6.0</v>
      </c>
      <c r="D2" s="1">
        <v>11.0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3.0</v>
      </c>
      <c r="D4" s="1">
        <v>-14.0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2.0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53.0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-7.0</v>
      </c>
      <c r="C7" s="1">
        <v>-31.0</v>
      </c>
      <c r="D7" s="1">
        <v>30.0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-10.0</v>
      </c>
      <c r="C8" s="1">
        <v>-1.0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-201.0</v>
      </c>
      <c r="D9" s="1">
        <v>35.0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-201.0</v>
      </c>
      <c r="D10" s="1">
        <v>35.0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13.0</v>
      </c>
      <c r="C11" s="1">
        <v>2.0</v>
      </c>
      <c r="D11" s="1">
        <v>79.0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52.0</v>
      </c>
      <c r="C12" s="1">
        <v>2.0</v>
      </c>
      <c r="D12" s="1">
        <v>79.0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-15.0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-15.0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10.0</v>
      </c>
      <c r="C15" s="1">
        <v>197.0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-43.0</v>
      </c>
      <c r="C16" s="1">
        <v>5.0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18.0</v>
      </c>
      <c r="C17" s="1">
        <v>202.0</v>
      </c>
      <c r="D17" s="1">
        <v>79.0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8.0</v>
      </c>
      <c r="C18" s="1">
        <v>4.0</v>
      </c>
      <c r="D18" s="1">
        <v>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14.0</v>
      </c>
      <c r="D20" s="1">
        <v>-3.0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14.0</v>
      </c>
      <c r="D21" s="1">
        <v>-3.0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-2.0</v>
      </c>
      <c r="D22" s="1">
        <v>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52.0</v>
      </c>
      <c r="C23" s="1">
        <v>-13.0</v>
      </c>
      <c r="D23" s="1">
        <v>79.0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2.0</v>
      </c>
      <c r="C3" s="1">
        <v>6.0</v>
      </c>
      <c r="D3" s="1">
        <v>13.0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2.0</v>
      </c>
      <c r="C4" s="1">
        <v>6.0</v>
      </c>
      <c r="D4" s="1">
        <v>13.0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2.0</v>
      </c>
      <c r="C5" s="1">
        <v>33.0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4.0</v>
      </c>
      <c r="C6" s="1">
        <v>40.0</v>
      </c>
      <c r="D6" s="1">
        <v>16.0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15.0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0.0</v>
      </c>
      <c r="C8" s="1">
        <v>201.0</v>
      </c>
      <c r="D8" s="1">
        <v>204.0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1">
        <v>20.0</v>
      </c>
      <c r="C9" s="1">
        <v>202.0</v>
      </c>
      <c r="D9" s="1">
        <v>204.0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0.0</v>
      </c>
      <c r="C11" s="1">
        <v>2.0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940.0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13.0</v>
      </c>
      <c r="C13" s="1">
        <v>0.0</v>
      </c>
      <c r="D13" s="1">
        <v>79.0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0.0</v>
      </c>
      <c r="C14" s="1">
        <v>0.0</v>
      </c>
      <c r="D14" s="1">
        <v>53.0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5.0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1">
        <v>18.0</v>
      </c>
      <c r="C16" s="1">
        <v>2.0</v>
      </c>
      <c r="D16" s="1">
        <v>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0.0</v>
      </c>
      <c r="C17" s="1">
        <v>208.0</v>
      </c>
      <c r="D17" s="1">
        <v>204.0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18.0</v>
      </c>
      <c r="C18" s="1">
        <v>211.0</v>
      </c>
      <c r="D18" s="1">
        <v>209.0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503.0</v>
      </c>
      <c r="C19" s="1">
        <v>503.0</v>
      </c>
      <c r="D19" s="1">
        <v>503.0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2.0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0.0</v>
      </c>
      <c r="C21" s="1">
        <v>-9.0</v>
      </c>
      <c r="D21" s="1">
        <v>-5.0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</v>
      </c>
      <c r="B22" s="1">
        <v>1.0</v>
      </c>
      <c r="C22" s="1">
        <v>-9.0</v>
      </c>
      <c r="D22" s="1">
        <v>-5.0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1.0</v>
      </c>
      <c r="C23" s="1">
        <v>-9.0</v>
      </c>
      <c r="D23" s="1">
        <v>-5.0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20.0</v>
      </c>
      <c r="C24" s="1">
        <v>202.0</v>
      </c>
      <c r="D24" s="1">
        <v>204.0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</v>
      </c>
      <c r="B26" s="1">
        <v>41.0</v>
      </c>
      <c r="C26" s="1">
        <v>41.0</v>
      </c>
      <c r="D26" s="1">
        <v>17.0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64</v>
      </c>
      <c r="B27" s="1">
        <v>7.0</v>
      </c>
      <c r="C27" s="1">
        <v>41.0</v>
      </c>
      <c r="D27" s="1">
        <v>41.0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65</v>
      </c>
      <c r="B28" s="1" t="s">
        <v>66</v>
      </c>
      <c r="C28" s="1" t="s">
        <v>67</v>
      </c>
      <c r="D28" s="1" t="s">
        <v>68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1.0</v>
      </c>
      <c r="C29" s="1">
        <v>-9.0</v>
      </c>
      <c r="D29" s="1">
        <v>-5.0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 t="s">
        <v>66</v>
      </c>
      <c r="C30" s="1" t="s">
        <v>67</v>
      </c>
      <c r="D30" s="1" t="s">
        <v>68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13.0</v>
      </c>
      <c r="C31" s="1" t="s">
        <v>72</v>
      </c>
      <c r="D31" s="1">
        <v>79.0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10.0</v>
      </c>
      <c r="C32" s="1">
        <v>-6.0</v>
      </c>
      <c r="D32" s="1">
        <v>67.0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3.0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>
        <v>3.0</v>
      </c>
      <c r="C34" s="1">
        <v>3.0</v>
      </c>
      <c r="D34" s="1">
        <v>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</v>
      </c>
      <c r="B2" s="1">
        <v>2.0</v>
      </c>
      <c r="C2" s="1">
        <v>3.0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</v>
      </c>
      <c r="B3" s="1">
        <v>2.0</v>
      </c>
      <c r="C3" s="1">
        <v>3.0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</v>
      </c>
      <c r="B4" s="1">
        <v>-2.0</v>
      </c>
      <c r="C4" s="1">
        <v>-3.0</v>
      </c>
      <c r="D4" s="1">
        <v>-3.0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</v>
      </c>
      <c r="B5" s="1">
        <v>0.0</v>
      </c>
      <c r="C5" s="1">
        <v>5.0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</v>
      </c>
      <c r="B6" s="1">
        <v>0.0</v>
      </c>
      <c r="C6" s="1">
        <v>5.0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</v>
      </c>
      <c r="B7" s="1">
        <v>0.0</v>
      </c>
      <c r="C7" s="1">
        <v>-3.0</v>
      </c>
      <c r="D7" s="1">
        <v>11.0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</v>
      </c>
      <c r="B8" s="1">
        <v>-2.0</v>
      </c>
      <c r="C8" s="1">
        <v>-6.0</v>
      </c>
      <c r="D8" s="1">
        <v>11.0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</v>
      </c>
      <c r="B9" s="1">
        <v>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</v>
      </c>
      <c r="B10" s="1">
        <v>-2.0</v>
      </c>
      <c r="C10" s="1">
        <v>-6.0</v>
      </c>
      <c r="D10" s="1">
        <v>11.0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</v>
      </c>
      <c r="B11" s="1">
        <v>0.0</v>
      </c>
      <c r="C11" s="1">
        <v>0.0</v>
      </c>
      <c r="D11" s="1">
        <v>53.0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>
        <v>-2.0</v>
      </c>
      <c r="C12" s="1">
        <v>-6.0</v>
      </c>
      <c r="D12" s="1">
        <v>11.0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</v>
      </c>
      <c r="B13" s="1">
        <v>-2.0</v>
      </c>
      <c r="C13" s="1">
        <v>-6.0</v>
      </c>
      <c r="D13" s="1">
        <v>11.0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1">
        <v>-2.0</v>
      </c>
      <c r="C14" s="1">
        <v>-6.0</v>
      </c>
      <c r="D14" s="1">
        <v>11.0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1">
        <v>-2.0</v>
      </c>
      <c r="C15" s="1">
        <v>-6.0</v>
      </c>
      <c r="D15" s="1">
        <v>11.0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</v>
      </c>
      <c r="B16" s="1">
        <v>-2.0</v>
      </c>
      <c r="C16" s="1">
        <v>-6.0</v>
      </c>
      <c r="D16" s="1">
        <v>11.0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92</v>
      </c>
      <c r="B18" s="1">
        <v>0.0</v>
      </c>
      <c r="C18" s="1" t="s">
        <v>93</v>
      </c>
      <c r="D18" s="1" t="s">
        <v>94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</v>
      </c>
      <c r="B19" s="1">
        <v>0.0</v>
      </c>
      <c r="C19" s="1" t="s">
        <v>93</v>
      </c>
      <c r="D19" s="1" t="s">
        <v>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>
        <v>0.0</v>
      </c>
      <c r="C20" s="1">
        <v>38.0</v>
      </c>
      <c r="D20" s="1">
        <v>41.0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</v>
      </c>
      <c r="B21" s="1">
        <v>0.0</v>
      </c>
      <c r="C21" s="1" t="s">
        <v>93</v>
      </c>
      <c r="D21" s="1" t="s">
        <v>94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</v>
      </c>
      <c r="B22" s="1">
        <v>0.0</v>
      </c>
      <c r="C22" s="1" t="s">
        <v>93</v>
      </c>
      <c r="D22" s="1" t="s">
        <v>94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>
        <v>0.0</v>
      </c>
      <c r="C23" s="1">
        <v>38.0</v>
      </c>
      <c r="D23" s="1">
        <v>41.0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</v>
      </c>
      <c r="B24" s="1">
        <v>0.0</v>
      </c>
      <c r="C24" s="1" t="s">
        <v>101</v>
      </c>
      <c r="D24" s="1" t="s">
        <v>102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103</v>
      </c>
      <c r="B25" s="1">
        <v>0.0</v>
      </c>
      <c r="C25" s="1" t="s">
        <v>101</v>
      </c>
      <c r="D25" s="1" t="s">
        <v>102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>
        <v>-2.0</v>
      </c>
      <c r="C27" s="1">
        <v>-3.0</v>
      </c>
      <c r="D27" s="1">
        <v>-3.0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105</v>
      </c>
      <c r="B28" s="1">
        <v>-2.0</v>
      </c>
      <c r="C28" s="1">
        <v>-3.0</v>
      </c>
      <c r="D28" s="1">
        <v>-3.0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106</v>
      </c>
      <c r="B29" s="1">
        <v>0.0</v>
      </c>
      <c r="C29" s="1">
        <v>0.0</v>
      </c>
      <c r="D29" s="1" t="s">
        <v>107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108</v>
      </c>
      <c r="B30" s="1">
        <v>0.0</v>
      </c>
      <c r="C30" s="1">
        <v>0.0</v>
      </c>
      <c r="D30" s="1">
        <v>53.0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109</v>
      </c>
      <c r="B31" s="1">
        <v>0.0</v>
      </c>
      <c r="C31" s="1">
        <v>0.0</v>
      </c>
      <c r="D31" s="1">
        <v>53.0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110</v>
      </c>
      <c r="B32" s="1">
        <v>0.0</v>
      </c>
      <c r="C32" s="1">
        <v>0.0</v>
      </c>
      <c r="D32" s="1" t="s">
        <v>72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111</v>
      </c>
      <c r="B33" s="1">
        <v>0.0</v>
      </c>
      <c r="C33" s="1">
        <v>0.0</v>
      </c>
      <c r="D33" s="1" t="s">
        <v>72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112</v>
      </c>
      <c r="B34" s="1">
        <v>-1.0</v>
      </c>
      <c r="C34" s="1">
        <v>-4.0</v>
      </c>
      <c r="D34" s="1">
        <v>7.0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 t="s">
        <v>115</v>
      </c>
      <c r="D3" s="1" t="s">
        <v>116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0.0</v>
      </c>
      <c r="C4" s="1" t="s">
        <v>118</v>
      </c>
      <c r="D4" s="1" t="s">
        <v>119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0.0</v>
      </c>
      <c r="C5" s="1" t="s">
        <v>121</v>
      </c>
      <c r="D5" s="1" t="s">
        <v>122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0.0</v>
      </c>
      <c r="C6" s="1" t="s">
        <v>121</v>
      </c>
      <c r="D6" s="1" t="s">
        <v>122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 t="s">
        <v>126</v>
      </c>
      <c r="C8" s="1" t="s">
        <v>127</v>
      </c>
      <c r="D8" s="1" t="s">
        <v>128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 t="s">
        <v>130</v>
      </c>
      <c r="C9" s="1" t="s">
        <v>131</v>
      </c>
      <c r="D9" s="1" t="s">
        <v>131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 t="s">
        <v>133</v>
      </c>
      <c r="C10" s="1" t="s">
        <v>134</v>
      </c>
      <c r="D10" s="1" t="s">
        <v>135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 t="s">
        <v>138</v>
      </c>
      <c r="C12" s="1">
        <v>0.0</v>
      </c>
      <c r="D12" s="1" t="s">
        <v>139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 t="s">
        <v>141</v>
      </c>
      <c r="C13" s="1">
        <v>0.0</v>
      </c>
      <c r="D13" s="1" t="s">
        <v>142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 t="s">
        <v>144</v>
      </c>
      <c r="C14" s="1" t="s">
        <v>145</v>
      </c>
      <c r="D14" s="1" t="s">
        <v>146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1.0</v>
      </c>
      <c r="D16" s="1" t="s">
        <v>149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1.0</v>
      </c>
      <c r="D17" s="1" t="s">
        <v>149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3.0</v>
      </c>
      <c r="D18" s="1" t="s">
        <v>152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3.0</v>
      </c>
      <c r="D19" s="1" t="s">
        <v>152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3.0</v>
      </c>
      <c r="D20" s="1" t="s">
        <v>155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 t="s">
        <v>157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>
        <v>10.0</v>
      </c>
      <c r="D22" s="1" t="s">
        <v>159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0.0</v>
      </c>
      <c r="C23" s="1">
        <v>-4.0</v>
      </c>
      <c r="D23" s="1" t="s">
        <v>161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0.0</v>
      </c>
      <c r="C24" s="1">
        <v>-4.0</v>
      </c>
      <c r="D24" s="1" t="s">
        <v>161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0.0</v>
      </c>
      <c r="C25" s="1" t="s">
        <v>164</v>
      </c>
      <c r="D25" s="1" t="s">
        <v>165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0.0</v>
      </c>
      <c r="C26" s="1">
        <v>0.0</v>
      </c>
      <c r="D26" s="1" t="s">
        <v>167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0.0</v>
      </c>
      <c r="C27" s="1">
        <v>0.0</v>
      </c>
      <c r="D27" s="1" t="s">
        <v>167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0.0</v>
      </c>
      <c r="C30" s="1">
        <v>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0.0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0.0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0.0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0.0</v>
      </c>
      <c r="C36" s="1">
        <v>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0.0</v>
      </c>
      <c r="C37" s="1">
        <v>0.0</v>
      </c>
      <c r="D37" s="1" t="s">
        <v>179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180</v>
      </c>
      <c r="C1" s="1" t="s">
        <v>181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1" t="s">
        <v>183</v>
      </c>
      <c r="C2" s="1" t="s">
        <v>184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 t="s">
        <v>186</v>
      </c>
      <c r="C3" s="1" t="s">
        <v>187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 t="s">
        <v>183</v>
      </c>
      <c r="C4" s="1" t="s">
        <v>184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 t="s">
        <v>186</v>
      </c>
      <c r="C5" s="1" t="s">
        <v>187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 t="s">
        <v>186</v>
      </c>
      <c r="C6" s="1" t="s">
        <v>186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1" t="s">
        <v>186</v>
      </c>
      <c r="C7" s="1" t="s">
        <v>186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 t="s">
        <v>186</v>
      </c>
      <c r="C8" s="1" t="s">
        <v>186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 t="s">
        <v>186</v>
      </c>
      <c r="C9" s="1" t="s">
        <v>193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194</v>
      </c>
      <c r="B10" s="1" t="s">
        <v>186</v>
      </c>
      <c r="C10" s="1" t="s">
        <v>193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186</v>
      </c>
      <c r="C11" s="1" t="s">
        <v>196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186</v>
      </c>
      <c r="C12" s="1" t="s">
        <v>198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 t="s">
        <v>186</v>
      </c>
      <c r="C13" s="1" t="s">
        <v>186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 t="s">
        <v>186</v>
      </c>
      <c r="C14" s="1" t="s">
        <v>186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 t="s">
        <v>186</v>
      </c>
      <c r="C15" s="1" t="s">
        <v>186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202</v>
      </c>
      <c r="B16" s="1" t="s">
        <v>186</v>
      </c>
      <c r="C16" s="1" t="s">
        <v>186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 t="s">
        <v>186</v>
      </c>
      <c r="C17" s="1" t="s">
        <v>186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204</v>
      </c>
      <c r="B18" s="1" t="s">
        <v>186</v>
      </c>
      <c r="C18" s="1" t="s">
        <v>186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205</v>
      </c>
      <c r="B19" s="1" t="s">
        <v>186</v>
      </c>
      <c r="C19" s="1" t="s">
        <v>206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 t="s">
        <v>186</v>
      </c>
      <c r="C20" s="1" t="s">
        <v>208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 t="s">
        <v>186</v>
      </c>
      <c r="C21" s="1" t="s">
        <v>210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1" t="s">
        <v>212</v>
      </c>
      <c r="C22" s="1" t="s">
        <v>186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 t="s">
        <v>186</v>
      </c>
      <c r="C23" s="1" t="s">
        <v>186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213</v>
      </c>
      <c r="B24" s="1" t="s">
        <v>214</v>
      </c>
      <c r="C24" s="1" t="s">
        <v>215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216</v>
      </c>
      <c r="B25" s="1" t="s">
        <v>217</v>
      </c>
      <c r="C25" s="1" t="s">
        <v>218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219</v>
      </c>
      <c r="B26" s="1" t="s">
        <v>220</v>
      </c>
      <c r="C26" s="1" t="s">
        <v>186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221</v>
      </c>
      <c r="B2" s="1" t="s">
        <v>222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223</v>
      </c>
      <c r="B3" s="1" t="s">
        <v>224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225</v>
      </c>
      <c r="B4" s="1" t="s">
        <v>226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227</v>
      </c>
      <c r="B5" s="1" t="s">
        <v>228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229</v>
      </c>
      <c r="B6" s="1" t="s">
        <v>230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232</v>
      </c>
      <c r="B8" s="1" t="s">
        <v>233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234</v>
      </c>
      <c r="B9" s="4" t="s">
        <v>235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236</v>
      </c>
      <c r="B10" s="1" t="s">
        <v>237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238</v>
      </c>
      <c r="B11" s="1" t="s">
        <v>239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240</v>
      </c>
      <c r="B12" s="1" t="s">
        <v>237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241</v>
      </c>
      <c r="B13" s="1" t="s">
        <v>242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243</v>
      </c>
      <c r="B14" s="1" t="s">
        <v>244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245</v>
      </c>
      <c r="B15" s="1" t="s">
        <v>242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246</v>
      </c>
      <c r="B16" s="1" t="s">
        <v>247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248</v>
      </c>
      <c r="B17" s="1" t="s">
        <v>249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251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252</v>
      </c>
      <c r="B20" s="1">
        <v>8.93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253</v>
      </c>
      <c r="B21" s="1">
        <v>8.94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254</v>
      </c>
      <c r="B22" s="1">
        <v>7.88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255</v>
      </c>
      <c r="B23" s="1">
        <v>9.75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256</v>
      </c>
      <c r="B24" s="1">
        <v>8.93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257</v>
      </c>
      <c r="B25" s="1">
        <v>8.94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258</v>
      </c>
      <c r="B26" s="1">
        <v>7.88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259</v>
      </c>
      <c r="B27" s="1">
        <v>9.75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260</v>
      </c>
      <c r="B28" s="1">
        <v>-0.423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261</v>
      </c>
      <c r="B29" s="1">
        <v>28339.0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262</v>
      </c>
      <c r="B30" s="1">
        <v>28339.0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263</v>
      </c>
      <c r="B31" s="1">
        <v>160030.0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264</v>
      </c>
      <c r="B32" s="1">
        <v>133628.0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265</v>
      </c>
      <c r="B33" s="1">
        <v>133628.0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266</v>
      </c>
      <c r="B34" s="1">
        <v>7.9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267</v>
      </c>
      <c r="B35" s="1">
        <v>8.06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268</v>
      </c>
      <c r="B36" s="1">
        <v>1000.0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269</v>
      </c>
      <c r="B37" s="1">
        <v>1200.0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270</v>
      </c>
      <c r="B38" s="1">
        <v>3056801.0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271</v>
      </c>
      <c r="B39" s="1">
        <v>7.44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272</v>
      </c>
      <c r="B40" s="1">
        <v>615.6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273</v>
      </c>
      <c r="B41" s="1">
        <v>11.6894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274</v>
      </c>
      <c r="B42" s="1">
        <v>35.16095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275</v>
      </c>
      <c r="B43" s="1" t="s">
        <v>276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277</v>
      </c>
      <c r="B44" s="1">
        <v>1.42214304E8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278</v>
      </c>
      <c r="B45" s="1">
        <v>1.2455157E7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279</v>
      </c>
      <c r="B46" s="1">
        <v>387919.0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280</v>
      </c>
      <c r="B47" s="1">
        <v>5282.0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281</v>
      </c>
      <c r="B48" s="1">
        <v>9819.0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282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283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284</v>
      </c>
      <c r="B51" s="1">
        <v>0.0136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285</v>
      </c>
      <c r="B52" s="1">
        <v>0.39158002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286</v>
      </c>
      <c r="B53" s="1">
        <v>0.09101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287</v>
      </c>
      <c r="B54" s="1">
        <v>0.02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288</v>
      </c>
      <c r="B55" s="1">
        <v>0.0201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289</v>
      </c>
      <c r="B56" s="1">
        <v>2.32752E7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290</v>
      </c>
      <c r="B57" s="1">
        <v>-0.331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291</v>
      </c>
      <c r="B58" s="1">
        <v>1.6724448E9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292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293</v>
      </c>
      <c r="B60" s="1">
        <v>1.7118432E9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294</v>
      </c>
      <c r="B61" s="1">
        <v>698939.0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295</v>
      </c>
      <c r="B62" s="1">
        <v>-429.92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296</v>
      </c>
      <c r="B63" s="1" t="s">
        <v>297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298</v>
      </c>
      <c r="B64" s="1">
        <v>1.735776E9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299</v>
      </c>
      <c r="B65" s="1">
        <v>-0.98142135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300</v>
      </c>
      <c r="B66" s="1">
        <v>0.23713636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301</v>
      </c>
      <c r="B67" s="1" t="s">
        <v>302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303</v>
      </c>
      <c r="B68" s="1" t="s">
        <v>304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305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306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307</v>
      </c>
      <c r="B71" s="1" t="s">
        <v>308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309</v>
      </c>
      <c r="B72" s="1" t="s">
        <v>308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310</v>
      </c>
      <c r="B73" s="1">
        <v>1.6153866E9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311</v>
      </c>
      <c r="B74" s="1" t="s">
        <v>312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313</v>
      </c>
      <c r="B75" s="1" t="s">
        <v>314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315</v>
      </c>
      <c r="B76" s="1" t="s">
        <v>316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317</v>
      </c>
      <c r="B77" s="1" t="s">
        <v>318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319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320</v>
      </c>
      <c r="B79" s="1">
        <v>7.88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321</v>
      </c>
      <c r="B80" s="1" t="s">
        <v>322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323</v>
      </c>
      <c r="B81" s="1">
        <v>7194967.0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324</v>
      </c>
      <c r="B82" s="1">
        <v>0.578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325</v>
      </c>
      <c r="B83" s="1">
        <v>3.818472E7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326</v>
      </c>
      <c r="B84" s="1">
        <v>0.062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327</v>
      </c>
      <c r="B85" s="1">
        <v>0.07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328</v>
      </c>
      <c r="B86" s="1">
        <v>-0.01554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329</v>
      </c>
      <c r="B87" s="1">
        <v>2886572.0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330</v>
      </c>
      <c r="B88" s="1">
        <v>-1919806.0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331</v>
      </c>
      <c r="B89" s="1">
        <v>-1.79105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332</v>
      </c>
      <c r="B90" s="1" t="s">
        <v>276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333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14.0</v>
      </c>
      <c r="D3" s="1">
        <v>-3.0</v>
      </c>
      <c r="E3" s="1">
        <f>IF(D3*FORECAST(E2,B3:D3,B2:D2)&gt;0,FORECAST(E2,B3:D3,B2:D2),D3)*$X$1</f>
        <v>-3</v>
      </c>
      <c r="F3" s="1">
        <f>IF(E3*FORECAST(F2,B3:E3,B2:E2)&gt;0,FORECAST(F2,B3:E3,B2:E2),E3)*$X$1</f>
        <v>-4.5</v>
      </c>
      <c r="G3" s="1">
        <f>IF(F3*FORECAST(G2,B3:F3,B2:F2)&gt;0,FORECAST(G2,B3:F3,B2:F2),F3)*$X$1</f>
        <v>-7.1</v>
      </c>
      <c r="H3" s="1">
        <f>IF(G3*FORECAST(H2,B3:G3,B2:G2)&gt;0,FORECAST(H2,B3:G3,B2:G2),G3)*$X$1</f>
        <v>-9.7</v>
      </c>
      <c r="I3" s="1">
        <f>IF(H3*FORECAST(I2,B3:H3,B2:H2)&gt;0,FORECAST(I2,B3:H3,B2:H2),H3)*$X$1</f>
        <v>-12.3</v>
      </c>
      <c r="J3" s="1">
        <f>IF(I3*FORECAST(J2,B3:I3,B2:I2)&gt;0,FORECAST(J2,B3:I3,B2:I2),I3)*$X$1</f>
        <v>-14.9</v>
      </c>
      <c r="K3" s="1">
        <f>IF(J3*FORECAST(K2,B3:J3,B2:J2)&gt;0,FORECAST(K2,B3:J3,B2:J2),J3)*$X$1</f>
        <v>-17.5</v>
      </c>
      <c r="L3" s="5">
        <f>IF(K3*FORECAST(L2,B3:K3,B2:K2)&gt;0,FORECAST(L2,B3:K3,B2:K2),K3)*$X$1</f>
        <v>-20.1</v>
      </c>
      <c r="M3" s="5">
        <f>IF(L3*FORECAST(M2,B3:L3,B2:L2)&gt;0,FORECAST(M2,B3:L3,B2:L2),L3)*$X$1</f>
        <v>-22.7</v>
      </c>
      <c r="N3" s="5">
        <f>IF(M3*FORECAST(N2,B3:M3,B2:M2)&gt;0,FORECAST(N2,B3:M3,B2:M2),M3)*$X$1</f>
        <v>-25.3</v>
      </c>
      <c r="O3" s="5">
        <f>IF(N3*FORECAST(O2,B3:N3,B2:N2)&gt;0,FORECAST(O2,B3:N3,B2:N2),N3)*$X$1</f>
        <v>-27.9</v>
      </c>
      <c r="P3" s="5">
        <f>IF(O3*FORECAST(P2,B3:O3,B2:O2)&gt;0,FORECAST(P2,B3:O3,B2:O2),O3)*$X$1</f>
        <v>-30.5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10.0</v>
      </c>
      <c r="C4" s="1">
        <v>-6.0</v>
      </c>
      <c r="D4" s="1">
        <v>67.0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334</v>
      </c>
      <c r="B5" s="1">
        <v>0.0</v>
      </c>
      <c r="C5" s="1">
        <v>38.0</v>
      </c>
      <c r="D5" s="1">
        <v>41.0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335</v>
      </c>
      <c r="L7" s="1">
        <f>IF(P3*FORECAST(P2,B3:P3,B2:P2)&gt;0,FORECAST(P2,B3:P3,B2:P2),O3)*$X$1 * (1+0.02)/(0.0773-0.02)</f>
        <v>-542.9319372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336</v>
      </c>
      <c r="L8" s="6">
        <f t="array" ref="L8">NPV(0.0773,F3:P3)</f>
        <v>-112.7371369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337</v>
      </c>
      <c r="L9" s="6">
        <f t="array" ref="L9">NPV(0.0773,F16:P16)</f>
        <v>-239.3547943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338</v>
      </c>
      <c r="L10" s="6">
        <f>L8 + L9</f>
        <v>-352.0919312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339</v>
      </c>
      <c r="L12" s="6">
        <f>L10 - L11</f>
        <v>-419.0919312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340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-10.22175442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(1+0.02)/(0.0773-0.02)</f>
        <v>-542.9319372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-2.0</v>
      </c>
      <c r="C3" s="1">
        <v>-6.0</v>
      </c>
      <c r="D3" s="1">
        <v>11.0</v>
      </c>
      <c r="E3" s="1">
        <f>IF(D3*FORECAST(E2,B3:D3,B2:D2)&gt;0,FORECAST(E2,B3:D3,B2:D2),D3)*$X$1</f>
        <v>14</v>
      </c>
      <c r="F3" s="1">
        <f>IF(E3*FORECAST(F2,B3:E3,B2:E2)&gt;0,FORECAST(F2,B3:E3,B2:E2),E3)*$X$1</f>
        <v>20.5</v>
      </c>
      <c r="G3" s="1">
        <f>IF(F3*FORECAST(G2,B3:F3,B2:F2)&gt;0,FORECAST(G2,B3:F3,B2:F2),F3)*$X$1</f>
        <v>27</v>
      </c>
      <c r="H3" s="1">
        <f>IF(G3*FORECAST(H2,B3:G3,B2:G2)&gt;0,FORECAST(H2,B3:G3,B2:G2),G3)*$X$1</f>
        <v>33.5</v>
      </c>
      <c r="I3" s="1">
        <f>IF(H3*FORECAST(I2,B3:H3,B2:H2)&gt;0,FORECAST(I2,B3:H3,B2:H2),H3)*$X$1</f>
        <v>40</v>
      </c>
      <c r="J3" s="1">
        <f>IF(I3*FORECAST(J2,B3:I3,B2:I2)&gt;0,FORECAST(J2,B3:I3,B2:I2),I3)*$X$1</f>
        <v>46.5</v>
      </c>
      <c r="K3" s="1">
        <f>IF(J3*FORECAST(K2,B3:J3,B2:J2)&gt;0,FORECAST(K2,B3:J3,B2:J2),J3)*$X$1</f>
        <v>53</v>
      </c>
      <c r="L3" s="5">
        <f>IF(K3*FORECAST(L2,B3:K3,B2:K2)&gt;0,FORECAST(L2,B3:K3,B2:K2),K3)*$X$1</f>
        <v>59.5</v>
      </c>
      <c r="M3" s="5">
        <f>IF(L3*FORECAST(M2,B3:L3,B2:L2)&gt;0,FORECAST(M2,B3:L3,B2:L2),L3)*$X$1</f>
        <v>66</v>
      </c>
      <c r="N3" s="5">
        <f>IF(M3*FORECAST(N2,B3:M3,B2:M2)&gt;0,FORECAST(N2,B3:M3,B2:M2),M3)*$X$1</f>
        <v>72.5</v>
      </c>
      <c r="O3" s="5">
        <f>IF(N3*FORECAST(O2,B3:N3,B2:N2)&gt;0,FORECAST(O2,B3:N3,B2:N2),N3)*$X$1</f>
        <v>79</v>
      </c>
      <c r="P3" s="5">
        <f>IF(O3*FORECAST(P2,B3:O3,B2:O2)&gt;0,FORECAST(P2,B3:O3,B2:O2),O3)*$X$1</f>
        <v>85.5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10.0</v>
      </c>
      <c r="C4" s="1">
        <v>-6.0</v>
      </c>
      <c r="D4" s="1">
        <v>67.0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334</v>
      </c>
      <c r="B5" s="1">
        <v>0.0</v>
      </c>
      <c r="C5" s="1">
        <v>38.0</v>
      </c>
      <c r="D5" s="1">
        <v>41.0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335</v>
      </c>
      <c r="L7" s="1">
        <f>IF(P3*FORECAST(P2,B3:P3,B2:P2)&gt;0,FORECAST(P2,B3:P3,B2:P2),O3)*$X$1 * (1+0.02)/(0.0773-0.02)</f>
        <v>1521.989529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336</v>
      </c>
      <c r="L8" s="6">
        <f t="array" ref="L8">NPV(0.0773,F3:P3)</f>
        <v>348.7520549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337</v>
      </c>
      <c r="L9" s="6">
        <f t="array" ref="L9">NPV(0.0773,F16:P16)</f>
        <v>670.9781938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338</v>
      </c>
      <c r="L10" s="6">
        <f>L8 + L9</f>
        <v>1019.730249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339</v>
      </c>
      <c r="L12" s="6">
        <f>L10 - L11</f>
        <v>952.7302487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340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23.23732314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(1+0.02)/(0.0773-0.02)</f>
        <v>1521.989529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